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515" windowHeight="9015" activeTab="0"/>
  </bookViews>
  <sheets>
    <sheet name="français" sheetId="1" r:id="rId1"/>
    <sheet name="math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<sst xmlns="http://schemas.openxmlformats.org/spreadsheetml/2006/main" count="776" uniqueCount="267">
  <si>
    <t>champ</t>
  </si>
  <si>
    <t>compétences</t>
  </si>
  <si>
    <t>composantes</t>
  </si>
  <si>
    <t>item</t>
  </si>
  <si>
    <t>organisation texte</t>
  </si>
  <si>
    <t>genre et fonction</t>
  </si>
  <si>
    <t>identifier genre d'un texte</t>
  </si>
  <si>
    <t>poésie</t>
  </si>
  <si>
    <t xml:space="preserve">roman </t>
  </si>
  <si>
    <t>documentaire</t>
  </si>
  <si>
    <t>dictionnaire</t>
  </si>
  <si>
    <t>comprendre texte</t>
  </si>
  <si>
    <t>informations explicites</t>
  </si>
  <si>
    <t>prélever infos</t>
  </si>
  <si>
    <t>james Cameron</t>
  </si>
  <si>
    <t>new york</t>
  </si>
  <si>
    <t>2h du matin</t>
  </si>
  <si>
    <t>Le Carpathia</t>
  </si>
  <si>
    <t>C</t>
  </si>
  <si>
    <t>construire des informations</t>
  </si>
  <si>
    <t>1907 avec justification</t>
  </si>
  <si>
    <t>Bédé</t>
  </si>
  <si>
    <t xml:space="preserve">faux </t>
  </si>
  <si>
    <t>pin maritime</t>
  </si>
  <si>
    <t>méléze</t>
  </si>
  <si>
    <t>hêtre</t>
  </si>
  <si>
    <t>chêne vert et pin maritime</t>
  </si>
  <si>
    <t>chronologie d'un texte</t>
  </si>
  <si>
    <t>se répérer dans le temps</t>
  </si>
  <si>
    <t>DCAB</t>
  </si>
  <si>
    <t>jeudi</t>
  </si>
  <si>
    <t>mardi</t>
  </si>
  <si>
    <t>reconstituer un texte</t>
  </si>
  <si>
    <t>raisonnement logique et chrono</t>
  </si>
  <si>
    <t>C en position initiale</t>
  </si>
  <si>
    <t>substituts lexicaux et pronominaux</t>
  </si>
  <si>
    <t>Reconstituer la chaîne référentielle</t>
  </si>
  <si>
    <t>la petite sorcière</t>
  </si>
  <si>
    <t>la petite bête</t>
  </si>
  <si>
    <t>saisir l’essentiel d’un texte entendu</t>
  </si>
  <si>
    <t>comprendre la situation</t>
  </si>
  <si>
    <t>bûcheron</t>
  </si>
  <si>
    <t>oui</t>
  </si>
  <si>
    <t>couper de grands arbres</t>
  </si>
  <si>
    <t>la femme redoute le géant</t>
  </si>
  <si>
    <t>notions syntaxiques</t>
  </si>
  <si>
    <t>types et formes de phrases</t>
  </si>
  <si>
    <t>G.R.</t>
  </si>
  <si>
    <t>C-E-A-D-F-B</t>
  </si>
  <si>
    <t>question</t>
  </si>
  <si>
    <t>injonction</t>
  </si>
  <si>
    <t>négation</t>
  </si>
  <si>
    <t>les outils pour lire</t>
  </si>
  <si>
    <t>vocabulaire</t>
  </si>
  <si>
    <t>objets qui ne vont pas ensemble</t>
  </si>
  <si>
    <t>grand morceau de tissu</t>
  </si>
  <si>
    <t>les accords</t>
  </si>
  <si>
    <t>un garçon - allé - rentré</t>
  </si>
  <si>
    <t>une fille - passée - sure</t>
  </si>
  <si>
    <t>déterminants</t>
  </si>
  <si>
    <t>un</t>
  </si>
  <si>
    <t>les</t>
  </si>
  <si>
    <t>sa</t>
  </si>
  <si>
    <t>un - son</t>
  </si>
  <si>
    <t>l' - cette</t>
  </si>
  <si>
    <t>ce</t>
  </si>
  <si>
    <t>correspondances grapho-phonétiques</t>
  </si>
  <si>
    <t>écrire un son</t>
  </si>
  <si>
    <t>savoir orthographier</t>
  </si>
  <si>
    <t>pelage</t>
  </si>
  <si>
    <t>lisse</t>
  </si>
  <si>
    <t>luisant</t>
  </si>
  <si>
    <t>longue</t>
  </si>
  <si>
    <t>accords groupe verbal</t>
  </si>
  <si>
    <t>faire les accords</t>
  </si>
  <si>
    <t>accord verbe</t>
  </si>
  <si>
    <t>accord adjectif</t>
  </si>
  <si>
    <t>accord possessif</t>
  </si>
  <si>
    <t>outils pour écrire</t>
  </si>
  <si>
    <t>produire des phrases</t>
  </si>
  <si>
    <t>phrase interrogative</t>
  </si>
  <si>
    <t>phrase impérative</t>
  </si>
  <si>
    <t>phrase négative</t>
  </si>
  <si>
    <t>ponctuation</t>
  </si>
  <si>
    <t xml:space="preserve"> points</t>
  </si>
  <si>
    <t>majuscule</t>
  </si>
  <si>
    <t>copier texte</t>
  </si>
  <si>
    <t>contrainte matérielle</t>
  </si>
  <si>
    <t>lisibilité, présentation</t>
  </si>
  <si>
    <t>texte intégral</t>
  </si>
  <si>
    <t>mise en page</t>
  </si>
  <si>
    <t>éléments de structure</t>
  </si>
  <si>
    <t>orthographe respecté</t>
  </si>
  <si>
    <t>écriture lisible</t>
  </si>
  <si>
    <t>orthographe lexicale et grammaticale</t>
  </si>
  <si>
    <t>composer un récit</t>
  </si>
  <si>
    <t>une dizaine de lignes</t>
  </si>
  <si>
    <t>bon destinataire</t>
  </si>
  <si>
    <t>évocation des grandes vacances</t>
  </si>
  <si>
    <t>même personne du début à la fin</t>
  </si>
  <si>
    <t>temps du récit cohérent</t>
  </si>
  <si>
    <t>enchainement des thèmes et propos</t>
  </si>
  <si>
    <t>utilisation des substituts pronominaux</t>
  </si>
  <si>
    <t>ponctuation correcte</t>
  </si>
  <si>
    <t>organisation pertinente - paragraphe</t>
  </si>
  <si>
    <t>en tête - date - formule politesse - signature</t>
  </si>
  <si>
    <t>phrases grammaticalement correctes</t>
  </si>
  <si>
    <t>accord sujet-verbe</t>
  </si>
  <si>
    <t>accord genre et nombre</t>
  </si>
  <si>
    <t>géométrie</t>
  </si>
  <si>
    <t>point, droite, demi-droite, segment</t>
  </si>
  <si>
    <t>point</t>
  </si>
  <si>
    <t>droite</t>
  </si>
  <si>
    <t>demi-droite</t>
  </si>
  <si>
    <t>segment</t>
  </si>
  <si>
    <t>numération</t>
  </si>
  <si>
    <t>ordonner des nombres entiers</t>
  </si>
  <si>
    <t>81 - 549549</t>
  </si>
  <si>
    <t>32546 - 36624</t>
  </si>
  <si>
    <t>écrire des nombres entiers en chiffres</t>
  </si>
  <si>
    <t>calcul</t>
  </si>
  <si>
    <t>connaitre les tables d'addition</t>
  </si>
  <si>
    <t>8+5</t>
  </si>
  <si>
    <t>2+3</t>
  </si>
  <si>
    <t>5+4</t>
  </si>
  <si>
    <t>6+6</t>
  </si>
  <si>
    <t>3+7</t>
  </si>
  <si>
    <t>1+9</t>
  </si>
  <si>
    <t>exploitation données numériques</t>
  </si>
  <si>
    <t>problème additif simple</t>
  </si>
  <si>
    <t>24 billes + 17 billes</t>
  </si>
  <si>
    <t>connaitre et identifier des propriétés</t>
  </si>
  <si>
    <t>droites parallèles</t>
  </si>
  <si>
    <t>grandeurs et mesures</t>
  </si>
  <si>
    <t>masse et longueurs</t>
  </si>
  <si>
    <t>m</t>
  </si>
  <si>
    <t>km</t>
  </si>
  <si>
    <t>cm</t>
  </si>
  <si>
    <t>kg</t>
  </si>
  <si>
    <t>g</t>
  </si>
  <si>
    <t>t</t>
  </si>
  <si>
    <t>addition - soustraction</t>
  </si>
  <si>
    <t>résultat: 89</t>
  </si>
  <si>
    <t>résultat: 941</t>
  </si>
  <si>
    <t>résultat: 113</t>
  </si>
  <si>
    <t>résultat: 416</t>
  </si>
  <si>
    <t>résultat: 76</t>
  </si>
  <si>
    <t>résultat: 738</t>
  </si>
  <si>
    <t>résultat: 641</t>
  </si>
  <si>
    <t>résultat: 1767</t>
  </si>
  <si>
    <t>multiplication</t>
  </si>
  <si>
    <t>5 x 6</t>
  </si>
  <si>
    <t>10 x 3</t>
  </si>
  <si>
    <t>2 x 9</t>
  </si>
  <si>
    <t>0 x 4</t>
  </si>
  <si>
    <t>1 x 8</t>
  </si>
  <si>
    <t>9 x 4</t>
  </si>
  <si>
    <t>3 x 6</t>
  </si>
  <si>
    <t>7 x 7</t>
  </si>
  <si>
    <t>8 x 7</t>
  </si>
  <si>
    <t>6 x 9</t>
  </si>
  <si>
    <t>perpendicularité</t>
  </si>
  <si>
    <t>droites perpebdiculaires</t>
  </si>
  <si>
    <t>vrai- faux - faux</t>
  </si>
  <si>
    <t>longueur</t>
  </si>
  <si>
    <t xml:space="preserve">alignement </t>
  </si>
  <si>
    <t>total de réussite par élève</t>
  </si>
  <si>
    <t>notion syntaxiques</t>
  </si>
  <si>
    <t>élève 12</t>
  </si>
  <si>
    <t>élève 13</t>
  </si>
  <si>
    <t>élève 14</t>
  </si>
  <si>
    <t>élève 15</t>
  </si>
  <si>
    <t>élève 16</t>
  </si>
  <si>
    <t>élève 17</t>
  </si>
  <si>
    <t>élève 18</t>
  </si>
  <si>
    <t>élève 19</t>
  </si>
  <si>
    <t>élève 20</t>
  </si>
  <si>
    <t>réponses</t>
  </si>
  <si>
    <t>taux de réussite par élève</t>
  </si>
  <si>
    <t>identifier le rang d'un chiffre dans un nombre</t>
  </si>
  <si>
    <t>convertir une unité de mesure: durée, longueur</t>
  </si>
  <si>
    <t>1m=100cm</t>
  </si>
  <si>
    <t>1cm = 10mm</t>
  </si>
  <si>
    <t>1,83=183cm</t>
  </si>
  <si>
    <t>45mm=4,5cm</t>
  </si>
  <si>
    <t>25m=2500cm</t>
  </si>
  <si>
    <t>1h=60min</t>
  </si>
  <si>
    <t>1min=60s</t>
  </si>
  <si>
    <t>1 jour = 24 heures</t>
  </si>
  <si>
    <t>1 semaine = 7 jours</t>
  </si>
  <si>
    <t>120 min = 2h</t>
  </si>
  <si>
    <t>exploitation de données numériques</t>
  </si>
  <si>
    <t>résoudre un problème additif complexe</t>
  </si>
  <si>
    <t>procédure correcte</t>
  </si>
  <si>
    <t>axe de symétrie</t>
  </si>
  <si>
    <t>non</t>
  </si>
  <si>
    <t>axe vertical</t>
  </si>
  <si>
    <t>relations entre nombres d'usage courant</t>
  </si>
  <si>
    <t>double 24</t>
  </si>
  <si>
    <t>moitié 6</t>
  </si>
  <si>
    <t>triple 6</t>
  </si>
  <si>
    <t>tiers 2</t>
  </si>
  <si>
    <t>quart 3</t>
  </si>
  <si>
    <t>lire et écrire un nombre entier</t>
  </si>
  <si>
    <t>figures planes: triangle, carré, rectangle, losange, cercle</t>
  </si>
  <si>
    <t>carré</t>
  </si>
  <si>
    <t>rectangle</t>
  </si>
  <si>
    <t>losange</t>
  </si>
  <si>
    <t>triangle</t>
  </si>
  <si>
    <t>cercle</t>
  </si>
  <si>
    <t>rechercher un complément</t>
  </si>
  <si>
    <t>construire le symétrique d'une figure géométrique simple</t>
  </si>
  <si>
    <t>juste</t>
  </si>
  <si>
    <t>résoudre un problème multiplicatif simple</t>
  </si>
  <si>
    <t>procédure experte 14€</t>
  </si>
  <si>
    <t>procédure experte 20€</t>
  </si>
  <si>
    <t>construire des droites perpendiculaires, parallèles</t>
  </si>
  <si>
    <t>perpendiculaire</t>
  </si>
  <si>
    <t>parallèle</t>
  </si>
  <si>
    <t>multiplier des nombres entiers par un chiffre ou un nombre</t>
  </si>
  <si>
    <t>diviser des nombres entiers avec un chiffre</t>
  </si>
  <si>
    <t>132 reste 1</t>
  </si>
  <si>
    <t>représenter des fractions courantes</t>
  </si>
  <si>
    <t>3 cases coloriées</t>
  </si>
  <si>
    <t>2 cases coloriées</t>
  </si>
  <si>
    <t>4 cases coloriées</t>
  </si>
  <si>
    <t>1/2 OU 5/10</t>
  </si>
  <si>
    <t>construire l'axe de symétrie d'une figure</t>
  </si>
  <si>
    <t>2 axes tracés</t>
  </si>
  <si>
    <t>un axe tracé</t>
  </si>
  <si>
    <t>4 axes tracés</t>
  </si>
  <si>
    <t>ordonner des nombres décimaux positifs</t>
  </si>
  <si>
    <t>8,20&gt;8,02&gt;6,25&gt;4,85&gt;4,80</t>
  </si>
  <si>
    <t>construire un carrée, un rectangle, un cercle</t>
  </si>
  <si>
    <t>résoudre un problème multiplicatif complexe</t>
  </si>
  <si>
    <t>3x6 + 5x2 = 28</t>
  </si>
  <si>
    <t>lire et interpréter un diagramme en barre</t>
  </si>
  <si>
    <t>20"</t>
  </si>
  <si>
    <t xml:space="preserve">Lyon </t>
  </si>
  <si>
    <t>Toulouse, Marseille, Lyon</t>
  </si>
  <si>
    <t>Poitiers</t>
  </si>
  <si>
    <t>organiser et effectuer un calcul organisé réfléchi</t>
  </si>
  <si>
    <t>additionner et soustraire des nombres décimaux</t>
  </si>
  <si>
    <t>multiplier des nombres décimaux</t>
  </si>
  <si>
    <t>copier un texte</t>
  </si>
  <si>
    <t>élève 11</t>
  </si>
  <si>
    <t>élève 10</t>
  </si>
  <si>
    <t>élève 9</t>
  </si>
  <si>
    <t>élève 8</t>
  </si>
  <si>
    <t>élève 7</t>
  </si>
  <si>
    <t>élève 6</t>
  </si>
  <si>
    <t>élève 5</t>
  </si>
  <si>
    <t>élève 4</t>
  </si>
  <si>
    <t>élève 3</t>
  </si>
  <si>
    <t>élève 2</t>
  </si>
  <si>
    <t>élève 1</t>
  </si>
  <si>
    <t>Elève 1</t>
  </si>
  <si>
    <t>Elève 2</t>
  </si>
  <si>
    <t>Elève 3</t>
  </si>
  <si>
    <t>Elève 4</t>
  </si>
  <si>
    <t>Elève 5</t>
  </si>
  <si>
    <t>Elève 6</t>
  </si>
  <si>
    <t>Elève 7</t>
  </si>
  <si>
    <t>Elève 8</t>
  </si>
  <si>
    <t>Elève 9</t>
  </si>
  <si>
    <t>Elève 10</t>
  </si>
  <si>
    <t>Elève 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</si>
</sst>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/>
    </xf>
    <xf numFmtId="10" fontId="0" fillId="0" borderId="10" xfId="0" applyNumberFormat="1" applyBorder="1" applyAlignment="1">
      <alignment/>
    </xf>
    <xf numFmtId="0" fontId="1" fillId="0" borderId="10" xfId="0" applyFont="1" applyBorder="1" applyAlignment="1">
      <alignment horizontal="left"/>
    </xf>
    <xf numFmtId="6" fontId="0" fillId="0" borderId="10" xfId="0" applyNumberFormat="1" applyBorder="1" applyAlignment="1">
      <alignment horizontal="left"/>
    </xf>
    <xf numFmtId="3" fontId="0" fillId="0" borderId="10" xfId="0" applyNumberFormat="1" applyBorder="1" applyAlignment="1">
      <alignment horizontal="left"/>
    </xf>
    <xf numFmtId="12" fontId="0" fillId="0" borderId="10" xfId="0" applyNumberFormat="1" applyBorder="1" applyAlignment="1">
      <alignment horizontal="left"/>
    </xf>
    <xf numFmtId="4" fontId="0" fillId="0" borderId="10" xfId="0" applyNumberForma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9"/>
  <sheetViews>
    <sheetView tabSelected="1" zoomScalePageLayoutView="0" workbookViewId="0" topLeftCell="D1">
      <selection activeCell="F1" sqref="F1:P1"/>
    </sheetView>
  </sheetViews>
  <sheetFormatPr defaultColWidth="11.421875" defaultRowHeight="12.75"/>
  <cols>
    <col min="1" max="1" width="17.7109375" style="0" bestFit="1" customWidth="1"/>
    <col min="2" max="2" width="32.8515625" style="0" bestFit="1" customWidth="1"/>
    <col min="3" max="3" width="29.8515625" style="0" bestFit="1" customWidth="1"/>
    <col min="4" max="4" width="37.7109375" style="0" bestFit="1" customWidth="1"/>
    <col min="5" max="5" width="5.8515625" style="1" customWidth="1"/>
    <col min="6" max="6" width="11.57421875" style="0" customWidth="1"/>
  </cols>
  <sheetData>
    <row r="1" spans="1:25" s="2" customFormat="1" ht="12.75">
      <c r="A1" s="5" t="s">
        <v>0</v>
      </c>
      <c r="B1" s="5" t="s">
        <v>1</v>
      </c>
      <c r="C1" s="5" t="s">
        <v>2</v>
      </c>
      <c r="D1" s="5" t="s">
        <v>177</v>
      </c>
      <c r="E1" s="5" t="s">
        <v>3</v>
      </c>
      <c r="F1" s="5" t="s">
        <v>256</v>
      </c>
      <c r="G1" s="5" t="s">
        <v>257</v>
      </c>
      <c r="H1" s="5" t="s">
        <v>258</v>
      </c>
      <c r="I1" s="5" t="s">
        <v>259</v>
      </c>
      <c r="J1" s="5" t="s">
        <v>260</v>
      </c>
      <c r="K1" s="5" t="s">
        <v>261</v>
      </c>
      <c r="L1" s="5" t="s">
        <v>262</v>
      </c>
      <c r="M1" s="5" t="s">
        <v>263</v>
      </c>
      <c r="N1" s="5" t="s">
        <v>264</v>
      </c>
      <c r="O1" s="5" t="s">
        <v>265</v>
      </c>
      <c r="P1" s="5" t="s">
        <v>266</v>
      </c>
      <c r="Q1" s="5" t="s">
        <v>168</v>
      </c>
      <c r="R1" s="5" t="s">
        <v>169</v>
      </c>
      <c r="S1" s="5" t="s">
        <v>170</v>
      </c>
      <c r="T1" s="5" t="s">
        <v>171</v>
      </c>
      <c r="U1" s="5" t="s">
        <v>172</v>
      </c>
      <c r="V1" s="5" t="s">
        <v>173</v>
      </c>
      <c r="W1" s="5" t="s">
        <v>174</v>
      </c>
      <c r="X1" s="5" t="s">
        <v>175</v>
      </c>
      <c r="Y1" s="5" t="s">
        <v>176</v>
      </c>
    </row>
    <row r="2" spans="1:25" ht="12.75">
      <c r="A2" s="6" t="s">
        <v>4</v>
      </c>
      <c r="B2" s="6" t="s">
        <v>5</v>
      </c>
      <c r="C2" s="6" t="s">
        <v>6</v>
      </c>
      <c r="D2" s="6" t="s">
        <v>7</v>
      </c>
      <c r="E2" s="7">
        <v>1</v>
      </c>
      <c r="F2" s="8"/>
      <c r="Q2" s="8"/>
      <c r="R2" s="8"/>
      <c r="S2" s="8"/>
      <c r="T2" s="8"/>
      <c r="U2" s="8"/>
      <c r="V2" s="8"/>
      <c r="W2" s="8"/>
      <c r="X2" s="8"/>
      <c r="Y2" s="8"/>
    </row>
    <row r="3" spans="1:25" ht="12.75">
      <c r="A3" s="6" t="s">
        <v>4</v>
      </c>
      <c r="B3" s="6" t="s">
        <v>5</v>
      </c>
      <c r="C3" s="6" t="s">
        <v>6</v>
      </c>
      <c r="D3" s="6" t="s">
        <v>8</v>
      </c>
      <c r="E3" s="7">
        <v>2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2.75">
      <c r="A4" s="6" t="s">
        <v>4</v>
      </c>
      <c r="B4" s="6" t="s">
        <v>5</v>
      </c>
      <c r="C4" s="6" t="s">
        <v>6</v>
      </c>
      <c r="D4" s="6" t="s">
        <v>9</v>
      </c>
      <c r="E4" s="7">
        <v>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2.75">
      <c r="A5" s="6" t="s">
        <v>4</v>
      </c>
      <c r="B5" s="6" t="s">
        <v>5</v>
      </c>
      <c r="C5" s="6" t="s">
        <v>6</v>
      </c>
      <c r="D5" s="6" t="s">
        <v>10</v>
      </c>
      <c r="E5" s="7">
        <v>4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12.75">
      <c r="A6" s="6" t="s">
        <v>11</v>
      </c>
      <c r="B6" s="6" t="s">
        <v>12</v>
      </c>
      <c r="C6" s="6" t="s">
        <v>13</v>
      </c>
      <c r="D6" s="6" t="s">
        <v>14</v>
      </c>
      <c r="E6" s="7">
        <v>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6" t="s">
        <v>11</v>
      </c>
      <c r="B7" s="6" t="s">
        <v>12</v>
      </c>
      <c r="C7" s="6" t="s">
        <v>13</v>
      </c>
      <c r="D7" s="6" t="s">
        <v>15</v>
      </c>
      <c r="E7" s="7">
        <v>6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2.75">
      <c r="A8" s="6" t="s">
        <v>11</v>
      </c>
      <c r="B8" s="6" t="s">
        <v>12</v>
      </c>
      <c r="C8" s="6" t="s">
        <v>13</v>
      </c>
      <c r="D8" s="9">
        <v>1500</v>
      </c>
      <c r="E8" s="7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2.75">
      <c r="A9" s="6" t="s">
        <v>11</v>
      </c>
      <c r="B9" s="6" t="s">
        <v>12</v>
      </c>
      <c r="C9" s="6" t="s">
        <v>13</v>
      </c>
      <c r="D9" s="6" t="s">
        <v>16</v>
      </c>
      <c r="E9" s="7">
        <v>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12.75">
      <c r="A10" s="6" t="s">
        <v>11</v>
      </c>
      <c r="B10" s="6" t="s">
        <v>12</v>
      </c>
      <c r="C10" s="6" t="s">
        <v>13</v>
      </c>
      <c r="D10" s="6" t="s">
        <v>17</v>
      </c>
      <c r="E10" s="7">
        <v>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ht="12.75">
      <c r="A11" s="6" t="s">
        <v>11</v>
      </c>
      <c r="B11" s="6" t="s">
        <v>12</v>
      </c>
      <c r="C11" s="6" t="s">
        <v>13</v>
      </c>
      <c r="D11" s="9">
        <v>711</v>
      </c>
      <c r="E11" s="7">
        <v>10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12.75">
      <c r="A12" s="6" t="s">
        <v>11</v>
      </c>
      <c r="B12" s="6" t="s">
        <v>12</v>
      </c>
      <c r="C12" s="6" t="s">
        <v>13</v>
      </c>
      <c r="D12" s="6" t="s">
        <v>18</v>
      </c>
      <c r="E12" s="7">
        <v>11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2.75">
      <c r="A13" s="6" t="s">
        <v>11</v>
      </c>
      <c r="B13" s="6" t="s">
        <v>12</v>
      </c>
      <c r="C13" s="6" t="s">
        <v>13</v>
      </c>
      <c r="D13" s="6" t="s">
        <v>18</v>
      </c>
      <c r="E13" s="7">
        <v>12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2.75">
      <c r="A14" s="6" t="s">
        <v>11</v>
      </c>
      <c r="B14" s="6" t="s">
        <v>19</v>
      </c>
      <c r="C14" s="6" t="s">
        <v>19</v>
      </c>
      <c r="D14" s="6" t="s">
        <v>20</v>
      </c>
      <c r="E14" s="7">
        <v>13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ht="12.75">
      <c r="A15" s="6" t="s">
        <v>11</v>
      </c>
      <c r="B15" s="6" t="s">
        <v>19</v>
      </c>
      <c r="C15" s="6" t="s">
        <v>19</v>
      </c>
      <c r="D15" s="6" t="s">
        <v>47</v>
      </c>
      <c r="E15" s="7">
        <v>14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12.75">
      <c r="A16" s="6" t="s">
        <v>11</v>
      </c>
      <c r="B16" s="6" t="s">
        <v>19</v>
      </c>
      <c r="C16" s="6" t="s">
        <v>19</v>
      </c>
      <c r="D16" s="6" t="s">
        <v>21</v>
      </c>
      <c r="E16" s="7">
        <v>15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12.75">
      <c r="A17" s="6" t="s">
        <v>11</v>
      </c>
      <c r="B17" s="6" t="s">
        <v>19</v>
      </c>
      <c r="C17" s="6" t="s">
        <v>19</v>
      </c>
      <c r="D17" s="6" t="s">
        <v>22</v>
      </c>
      <c r="E17" s="7">
        <v>16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2.75">
      <c r="A18" s="6" t="s">
        <v>11</v>
      </c>
      <c r="B18" s="6" t="s">
        <v>19</v>
      </c>
      <c r="C18" s="6" t="s">
        <v>19</v>
      </c>
      <c r="D18" s="6" t="s">
        <v>22</v>
      </c>
      <c r="E18" s="7">
        <v>17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2.75">
      <c r="A19" s="6" t="s">
        <v>11</v>
      </c>
      <c r="B19" s="6" t="s">
        <v>19</v>
      </c>
      <c r="C19" s="6" t="s">
        <v>19</v>
      </c>
      <c r="D19" s="9" t="b">
        <v>1</v>
      </c>
      <c r="E19" s="7">
        <v>18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2.75">
      <c r="A20" s="6" t="s">
        <v>11</v>
      </c>
      <c r="B20" s="6" t="s">
        <v>19</v>
      </c>
      <c r="C20" s="6" t="s">
        <v>19</v>
      </c>
      <c r="D20" s="6" t="s">
        <v>22</v>
      </c>
      <c r="E20" s="7">
        <v>19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2.75">
      <c r="A21" s="6" t="s">
        <v>11</v>
      </c>
      <c r="B21" s="6" t="s">
        <v>19</v>
      </c>
      <c r="C21" s="6" t="s">
        <v>19</v>
      </c>
      <c r="D21" s="9">
        <v>4</v>
      </c>
      <c r="E21" s="7">
        <v>20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2.75">
      <c r="A22" s="6" t="s">
        <v>11</v>
      </c>
      <c r="B22" s="6" t="s">
        <v>19</v>
      </c>
      <c r="C22" s="6" t="s">
        <v>19</v>
      </c>
      <c r="D22" s="6" t="s">
        <v>23</v>
      </c>
      <c r="E22" s="7">
        <v>21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2.75">
      <c r="A23" s="6" t="s">
        <v>11</v>
      </c>
      <c r="B23" s="6" t="s">
        <v>19</v>
      </c>
      <c r="C23" s="6" t="s">
        <v>19</v>
      </c>
      <c r="D23" s="6" t="s">
        <v>24</v>
      </c>
      <c r="E23" s="7">
        <v>22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2.75">
      <c r="A24" s="6" t="s">
        <v>11</v>
      </c>
      <c r="B24" s="6" t="s">
        <v>19</v>
      </c>
      <c r="C24" s="6" t="s">
        <v>19</v>
      </c>
      <c r="D24" s="6" t="s">
        <v>25</v>
      </c>
      <c r="E24" s="7">
        <v>23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2.75">
      <c r="A25" s="6" t="s">
        <v>11</v>
      </c>
      <c r="B25" s="6" t="s">
        <v>19</v>
      </c>
      <c r="C25" s="6" t="s">
        <v>19</v>
      </c>
      <c r="D25" s="6" t="s">
        <v>26</v>
      </c>
      <c r="E25" s="7">
        <v>24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6" t="s">
        <v>4</v>
      </c>
      <c r="B26" s="6" t="s">
        <v>27</v>
      </c>
      <c r="C26" s="6" t="s">
        <v>28</v>
      </c>
      <c r="D26" s="6" t="s">
        <v>29</v>
      </c>
      <c r="E26" s="7">
        <v>25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6" t="s">
        <v>4</v>
      </c>
      <c r="B27" s="6" t="s">
        <v>27</v>
      </c>
      <c r="C27" s="6" t="s">
        <v>28</v>
      </c>
      <c r="D27" s="6" t="s">
        <v>30</v>
      </c>
      <c r="E27" s="7">
        <v>26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>
      <c r="A28" s="6" t="s">
        <v>4</v>
      </c>
      <c r="B28" s="6" t="s">
        <v>27</v>
      </c>
      <c r="C28" s="6" t="s">
        <v>28</v>
      </c>
      <c r="D28" s="6" t="s">
        <v>31</v>
      </c>
      <c r="E28" s="7">
        <v>27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>
      <c r="A29" s="6" t="s">
        <v>4</v>
      </c>
      <c r="B29" s="6" t="s">
        <v>32</v>
      </c>
      <c r="C29" s="6" t="s">
        <v>33</v>
      </c>
      <c r="D29" s="6" t="s">
        <v>48</v>
      </c>
      <c r="E29" s="7">
        <v>28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12.75">
      <c r="A30" s="6" t="s">
        <v>4</v>
      </c>
      <c r="B30" s="6" t="s">
        <v>32</v>
      </c>
      <c r="C30" s="6" t="s">
        <v>33</v>
      </c>
      <c r="D30" s="6" t="s">
        <v>34</v>
      </c>
      <c r="E30" s="7">
        <v>29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12.75">
      <c r="A31" s="6" t="s">
        <v>4</v>
      </c>
      <c r="B31" s="6" t="s">
        <v>35</v>
      </c>
      <c r="C31" s="6" t="s">
        <v>36</v>
      </c>
      <c r="D31" s="6" t="s">
        <v>37</v>
      </c>
      <c r="E31" s="7">
        <v>30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ht="12.75">
      <c r="A32" s="6" t="s">
        <v>4</v>
      </c>
      <c r="B32" s="6" t="s">
        <v>35</v>
      </c>
      <c r="C32" s="6" t="s">
        <v>36</v>
      </c>
      <c r="D32" s="6" t="s">
        <v>38</v>
      </c>
      <c r="E32" s="7">
        <v>31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ht="12.75">
      <c r="A33" s="6" t="s">
        <v>11</v>
      </c>
      <c r="B33" s="6" t="s">
        <v>39</v>
      </c>
      <c r="C33" s="6" t="s">
        <v>40</v>
      </c>
      <c r="D33" s="6" t="s">
        <v>41</v>
      </c>
      <c r="E33" s="7">
        <v>32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2.75">
      <c r="A34" s="6" t="s">
        <v>11</v>
      </c>
      <c r="B34" s="6" t="s">
        <v>39</v>
      </c>
      <c r="C34" s="6" t="s">
        <v>40</v>
      </c>
      <c r="D34" s="6" t="s">
        <v>42</v>
      </c>
      <c r="E34" s="7">
        <v>33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ht="12.75">
      <c r="A35" s="6" t="s">
        <v>11</v>
      </c>
      <c r="B35" s="6" t="s">
        <v>39</v>
      </c>
      <c r="C35" s="6" t="s">
        <v>40</v>
      </c>
      <c r="D35" s="6" t="s">
        <v>43</v>
      </c>
      <c r="E35" s="7">
        <v>34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ht="12.75">
      <c r="A36" s="6" t="s">
        <v>11</v>
      </c>
      <c r="B36" s="6" t="s">
        <v>39</v>
      </c>
      <c r="C36" s="6" t="s">
        <v>40</v>
      </c>
      <c r="D36" s="6" t="s">
        <v>44</v>
      </c>
      <c r="E36" s="7">
        <v>35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ht="12.75">
      <c r="A37" s="6" t="s">
        <v>45</v>
      </c>
      <c r="B37" s="6" t="s">
        <v>46</v>
      </c>
      <c r="C37" s="6" t="s">
        <v>46</v>
      </c>
      <c r="D37" s="6" t="s">
        <v>50</v>
      </c>
      <c r="E37" s="7">
        <v>36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ht="12.75">
      <c r="A38" s="6" t="s">
        <v>45</v>
      </c>
      <c r="B38" s="6" t="s">
        <v>46</v>
      </c>
      <c r="C38" s="6" t="s">
        <v>46</v>
      </c>
      <c r="D38" s="6" t="s">
        <v>49</v>
      </c>
      <c r="E38" s="7">
        <v>37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2.75">
      <c r="A39" s="6" t="s">
        <v>45</v>
      </c>
      <c r="B39" s="6" t="s">
        <v>46</v>
      </c>
      <c r="C39" s="6" t="s">
        <v>46</v>
      </c>
      <c r="D39" s="6" t="s">
        <v>51</v>
      </c>
      <c r="E39" s="7">
        <v>38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2.75">
      <c r="A40" s="6" t="s">
        <v>11</v>
      </c>
      <c r="B40" s="6" t="s">
        <v>52</v>
      </c>
      <c r="C40" s="6" t="s">
        <v>53</v>
      </c>
      <c r="D40" s="6" t="s">
        <v>54</v>
      </c>
      <c r="E40" s="7">
        <v>39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2.75">
      <c r="A41" s="6" t="s">
        <v>11</v>
      </c>
      <c r="B41" s="6" t="s">
        <v>52</v>
      </c>
      <c r="C41" s="6" t="s">
        <v>53</v>
      </c>
      <c r="D41" s="6" t="s">
        <v>55</v>
      </c>
      <c r="E41" s="7">
        <v>40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2.75">
      <c r="A42" s="6" t="s">
        <v>4</v>
      </c>
      <c r="B42" s="6" t="s">
        <v>52</v>
      </c>
      <c r="C42" s="6" t="s">
        <v>56</v>
      </c>
      <c r="D42" s="6" t="s">
        <v>57</v>
      </c>
      <c r="E42" s="7">
        <v>41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ht="12.75">
      <c r="A43" s="6" t="s">
        <v>4</v>
      </c>
      <c r="B43" s="6" t="s">
        <v>52</v>
      </c>
      <c r="C43" s="6" t="s">
        <v>56</v>
      </c>
      <c r="D43" s="6" t="s">
        <v>58</v>
      </c>
      <c r="E43" s="7">
        <v>42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ht="12.75">
      <c r="A44" s="6" t="s">
        <v>45</v>
      </c>
      <c r="B44" s="6" t="s">
        <v>59</v>
      </c>
      <c r="C44" s="6" t="s">
        <v>59</v>
      </c>
      <c r="D44" s="6" t="s">
        <v>60</v>
      </c>
      <c r="E44" s="7">
        <v>43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ht="12.75">
      <c r="A45" s="6" t="s">
        <v>45</v>
      </c>
      <c r="B45" s="6" t="s">
        <v>59</v>
      </c>
      <c r="C45" s="6" t="s">
        <v>59</v>
      </c>
      <c r="D45" s="6" t="s">
        <v>61</v>
      </c>
      <c r="E45" s="7">
        <v>44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ht="12.75">
      <c r="A46" s="6" t="s">
        <v>45</v>
      </c>
      <c r="B46" s="6" t="s">
        <v>59</v>
      </c>
      <c r="C46" s="6" t="s">
        <v>59</v>
      </c>
      <c r="D46" s="6" t="s">
        <v>62</v>
      </c>
      <c r="E46" s="7">
        <v>45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ht="12.75">
      <c r="A47" s="6" t="s">
        <v>45</v>
      </c>
      <c r="B47" s="6" t="s">
        <v>59</v>
      </c>
      <c r="C47" s="6" t="s">
        <v>59</v>
      </c>
      <c r="D47" s="6" t="s">
        <v>63</v>
      </c>
      <c r="E47" s="7">
        <v>46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ht="12.75">
      <c r="A48" s="6" t="s">
        <v>45</v>
      </c>
      <c r="B48" s="6" t="s">
        <v>59</v>
      </c>
      <c r="C48" s="6" t="s">
        <v>59</v>
      </c>
      <c r="D48" s="6" t="s">
        <v>64</v>
      </c>
      <c r="E48" s="7">
        <v>47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ht="12.75">
      <c r="A49" s="6" t="s">
        <v>45</v>
      </c>
      <c r="B49" s="6" t="s">
        <v>59</v>
      </c>
      <c r="C49" s="6" t="s">
        <v>59</v>
      </c>
      <c r="D49" s="6" t="s">
        <v>65</v>
      </c>
      <c r="E49" s="7">
        <v>48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ht="12.75">
      <c r="A50" s="6" t="s">
        <v>68</v>
      </c>
      <c r="B50" s="6" t="s">
        <v>66</v>
      </c>
      <c r="C50" s="6" t="s">
        <v>67</v>
      </c>
      <c r="D50" s="6" t="s">
        <v>69</v>
      </c>
      <c r="E50" s="7">
        <v>49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ht="12.75">
      <c r="A51" s="6" t="s">
        <v>68</v>
      </c>
      <c r="B51" s="6" t="s">
        <v>66</v>
      </c>
      <c r="C51" s="6" t="s">
        <v>67</v>
      </c>
      <c r="D51" s="6" t="s">
        <v>70</v>
      </c>
      <c r="E51" s="7">
        <v>50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ht="12.75">
      <c r="A52" s="6" t="s">
        <v>68</v>
      </c>
      <c r="B52" s="6" t="s">
        <v>66</v>
      </c>
      <c r="C52" s="6" t="s">
        <v>67</v>
      </c>
      <c r="D52" s="6" t="s">
        <v>71</v>
      </c>
      <c r="E52" s="7">
        <v>51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ht="12.75">
      <c r="A53" s="6" t="s">
        <v>68</v>
      </c>
      <c r="B53" s="6" t="s">
        <v>66</v>
      </c>
      <c r="C53" s="6" t="s">
        <v>67</v>
      </c>
      <c r="D53" s="6" t="s">
        <v>72</v>
      </c>
      <c r="E53" s="7">
        <v>52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ht="12.75">
      <c r="A54" s="6" t="s">
        <v>68</v>
      </c>
      <c r="B54" s="6" t="s">
        <v>73</v>
      </c>
      <c r="C54" s="6" t="s">
        <v>74</v>
      </c>
      <c r="D54" s="6" t="s">
        <v>75</v>
      </c>
      <c r="E54" s="7">
        <v>53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ht="12.75">
      <c r="A55" s="6" t="s">
        <v>68</v>
      </c>
      <c r="B55" s="6" t="s">
        <v>73</v>
      </c>
      <c r="C55" s="6" t="s">
        <v>74</v>
      </c>
      <c r="D55" s="6" t="s">
        <v>76</v>
      </c>
      <c r="E55" s="7">
        <v>54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ht="12.75">
      <c r="A56" s="6" t="s">
        <v>68</v>
      </c>
      <c r="B56" s="6" t="s">
        <v>73</v>
      </c>
      <c r="C56" s="6" t="s">
        <v>74</v>
      </c>
      <c r="D56" s="6" t="s">
        <v>76</v>
      </c>
      <c r="E56" s="7">
        <v>55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ht="12.75">
      <c r="A57" s="6" t="s">
        <v>68</v>
      </c>
      <c r="B57" s="6" t="s">
        <v>73</v>
      </c>
      <c r="C57" s="6" t="s">
        <v>74</v>
      </c>
      <c r="D57" s="6" t="s">
        <v>77</v>
      </c>
      <c r="E57" s="7">
        <v>56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ht="12.75">
      <c r="A58" s="6" t="s">
        <v>45</v>
      </c>
      <c r="B58" s="6" t="s">
        <v>78</v>
      </c>
      <c r="C58" s="6" t="s">
        <v>79</v>
      </c>
      <c r="D58" s="6" t="s">
        <v>80</v>
      </c>
      <c r="E58" s="7">
        <v>57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ht="12.75">
      <c r="A59" s="6" t="s">
        <v>45</v>
      </c>
      <c r="B59" s="6" t="s">
        <v>78</v>
      </c>
      <c r="C59" s="6" t="s">
        <v>79</v>
      </c>
      <c r="D59" s="6" t="s">
        <v>81</v>
      </c>
      <c r="E59" s="7">
        <v>58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ht="12.75">
      <c r="A60" s="6" t="s">
        <v>45</v>
      </c>
      <c r="B60" s="6" t="s">
        <v>78</v>
      </c>
      <c r="C60" s="6" t="s">
        <v>79</v>
      </c>
      <c r="D60" s="6" t="s">
        <v>82</v>
      </c>
      <c r="E60" s="7">
        <v>59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ht="12.75">
      <c r="A61" s="6" t="s">
        <v>45</v>
      </c>
      <c r="B61" s="6" t="s">
        <v>78</v>
      </c>
      <c r="C61" s="6" t="s">
        <v>83</v>
      </c>
      <c r="D61" s="6" t="s">
        <v>84</v>
      </c>
      <c r="E61" s="7">
        <v>60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ht="12.75">
      <c r="A62" s="6" t="s">
        <v>45</v>
      </c>
      <c r="B62" s="6" t="s">
        <v>78</v>
      </c>
      <c r="C62" s="6" t="s">
        <v>83</v>
      </c>
      <c r="D62" s="6" t="s">
        <v>85</v>
      </c>
      <c r="E62" s="7">
        <v>61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ht="12.75">
      <c r="A63" s="6" t="s">
        <v>86</v>
      </c>
      <c r="B63" s="6" t="s">
        <v>87</v>
      </c>
      <c r="C63" s="6" t="s">
        <v>88</v>
      </c>
      <c r="D63" s="6" t="s">
        <v>89</v>
      </c>
      <c r="E63" s="7">
        <v>62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ht="12.75">
      <c r="A64" s="6" t="s">
        <v>86</v>
      </c>
      <c r="B64" s="6" t="s">
        <v>87</v>
      </c>
      <c r="C64" s="6" t="s">
        <v>88</v>
      </c>
      <c r="D64" s="6" t="s">
        <v>90</v>
      </c>
      <c r="E64" s="7">
        <v>63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ht="12.75">
      <c r="A65" s="6" t="s">
        <v>86</v>
      </c>
      <c r="B65" s="6" t="s">
        <v>87</v>
      </c>
      <c r="C65" s="6" t="s">
        <v>88</v>
      </c>
      <c r="D65" s="6" t="s">
        <v>91</v>
      </c>
      <c r="E65" s="7">
        <v>64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ht="12.75">
      <c r="A66" s="6" t="s">
        <v>86</v>
      </c>
      <c r="B66" s="6" t="s">
        <v>87</v>
      </c>
      <c r="C66" s="6" t="s">
        <v>88</v>
      </c>
      <c r="D66" s="6" t="s">
        <v>92</v>
      </c>
      <c r="E66" s="7">
        <v>65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 ht="12.75">
      <c r="A67" s="6" t="s">
        <v>86</v>
      </c>
      <c r="B67" s="6" t="s">
        <v>87</v>
      </c>
      <c r="C67" s="6" t="s">
        <v>88</v>
      </c>
      <c r="D67" s="6" t="s">
        <v>93</v>
      </c>
      <c r="E67" s="7">
        <v>66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ht="12.75">
      <c r="A68" s="6" t="s">
        <v>68</v>
      </c>
      <c r="B68" s="6" t="s">
        <v>94</v>
      </c>
      <c r="C68" s="6" t="s">
        <v>95</v>
      </c>
      <c r="D68" s="6" t="s">
        <v>96</v>
      </c>
      <c r="E68" s="7">
        <v>67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ht="12.75">
      <c r="A69" s="6" t="s">
        <v>68</v>
      </c>
      <c r="B69" s="6" t="s">
        <v>94</v>
      </c>
      <c r="C69" s="6" t="s">
        <v>95</v>
      </c>
      <c r="D69" s="6" t="s">
        <v>97</v>
      </c>
      <c r="E69" s="7">
        <v>68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ht="12.75">
      <c r="A70" s="6" t="s">
        <v>68</v>
      </c>
      <c r="B70" s="6" t="s">
        <v>94</v>
      </c>
      <c r="C70" s="6" t="s">
        <v>95</v>
      </c>
      <c r="D70" s="6" t="s">
        <v>98</v>
      </c>
      <c r="E70" s="7">
        <v>69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 ht="12.75">
      <c r="A71" s="6" t="s">
        <v>68</v>
      </c>
      <c r="B71" s="6" t="s">
        <v>94</v>
      </c>
      <c r="C71" s="6" t="s">
        <v>95</v>
      </c>
      <c r="D71" s="6" t="s">
        <v>99</v>
      </c>
      <c r="E71" s="7">
        <v>70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ht="12.75">
      <c r="A72" s="6" t="s">
        <v>68</v>
      </c>
      <c r="B72" s="6" t="s">
        <v>94</v>
      </c>
      <c r="C72" s="6" t="s">
        <v>95</v>
      </c>
      <c r="D72" s="6" t="s">
        <v>100</v>
      </c>
      <c r="E72" s="7">
        <v>71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ht="12.75">
      <c r="A73" s="6" t="s">
        <v>68</v>
      </c>
      <c r="B73" s="6" t="s">
        <v>94</v>
      </c>
      <c r="C73" s="6" t="s">
        <v>95</v>
      </c>
      <c r="D73" s="6" t="s">
        <v>101</v>
      </c>
      <c r="E73" s="7">
        <v>72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ht="12.75">
      <c r="A74" s="6" t="s">
        <v>68</v>
      </c>
      <c r="B74" s="6" t="s">
        <v>94</v>
      </c>
      <c r="C74" s="6" t="s">
        <v>95</v>
      </c>
      <c r="D74" s="6" t="s">
        <v>102</v>
      </c>
      <c r="E74" s="7">
        <v>73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ht="12.75">
      <c r="A75" s="6" t="s">
        <v>68</v>
      </c>
      <c r="B75" s="6" t="s">
        <v>94</v>
      </c>
      <c r="C75" s="6" t="s">
        <v>95</v>
      </c>
      <c r="D75" s="6" t="s">
        <v>103</v>
      </c>
      <c r="E75" s="7">
        <v>74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ht="12.75">
      <c r="A76" s="6" t="s">
        <v>68</v>
      </c>
      <c r="B76" s="6" t="s">
        <v>94</v>
      </c>
      <c r="C76" s="6" t="s">
        <v>95</v>
      </c>
      <c r="D76" s="6" t="s">
        <v>104</v>
      </c>
      <c r="E76" s="7">
        <v>75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ht="12.75">
      <c r="A77" s="6" t="s">
        <v>68</v>
      </c>
      <c r="B77" s="6" t="s">
        <v>94</v>
      </c>
      <c r="C77" s="6" t="s">
        <v>95</v>
      </c>
      <c r="D77" s="6" t="s">
        <v>105</v>
      </c>
      <c r="E77" s="7">
        <v>76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ht="12.75">
      <c r="A78" s="6" t="s">
        <v>68</v>
      </c>
      <c r="B78" s="6" t="s">
        <v>94</v>
      </c>
      <c r="C78" s="6" t="s">
        <v>95</v>
      </c>
      <c r="D78" s="6" t="s">
        <v>106</v>
      </c>
      <c r="E78" s="7">
        <v>77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ht="12.75">
      <c r="A79" s="6" t="s">
        <v>68</v>
      </c>
      <c r="B79" s="6" t="s">
        <v>94</v>
      </c>
      <c r="C79" s="6" t="s">
        <v>95</v>
      </c>
      <c r="D79" s="6" t="s">
        <v>107</v>
      </c>
      <c r="E79" s="7">
        <v>78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ht="12.75">
      <c r="A80" s="6" t="s">
        <v>68</v>
      </c>
      <c r="B80" s="6" t="s">
        <v>94</v>
      </c>
      <c r="C80" s="6" t="s">
        <v>95</v>
      </c>
      <c r="D80" s="6" t="s">
        <v>94</v>
      </c>
      <c r="E80" s="7">
        <v>79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:25" ht="12.75">
      <c r="A81" s="6" t="s">
        <v>68</v>
      </c>
      <c r="B81" s="6" t="s">
        <v>94</v>
      </c>
      <c r="C81" s="6" t="s">
        <v>95</v>
      </c>
      <c r="D81" s="6" t="s">
        <v>108</v>
      </c>
      <c r="E81" s="7">
        <v>80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ht="12.75">
      <c r="A82" s="6"/>
      <c r="B82" s="6"/>
      <c r="C82" s="6"/>
      <c r="D82" s="6"/>
      <c r="E82" s="7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6" ht="12.75">
      <c r="A83" s="6"/>
      <c r="B83" s="6"/>
      <c r="C83" s="6"/>
      <c r="D83" s="10" t="s">
        <v>178</v>
      </c>
      <c r="E83" s="7"/>
      <c r="F83" s="11">
        <f>((COUNTIF(F2:F81,"&lt;4")-COUNTIF(F2:F81,"=0"))/80)</f>
        <v>0</v>
      </c>
      <c r="G83" s="11">
        <f aca="true" t="shared" si="0" ref="G83:P83">((COUNTIF(G1:G81,"&lt;4")-COUNTIF(G1:G81,"=0"))/80)</f>
        <v>0</v>
      </c>
      <c r="H83" s="11">
        <f t="shared" si="0"/>
        <v>0</v>
      </c>
      <c r="I83" s="11">
        <f t="shared" si="0"/>
        <v>0</v>
      </c>
      <c r="J83" s="11">
        <f t="shared" si="0"/>
        <v>0</v>
      </c>
      <c r="K83" s="11">
        <f t="shared" si="0"/>
        <v>0</v>
      </c>
      <c r="L83" s="11">
        <f t="shared" si="0"/>
        <v>0</v>
      </c>
      <c r="M83" s="11">
        <f t="shared" si="0"/>
        <v>0</v>
      </c>
      <c r="N83" s="11">
        <f t="shared" si="0"/>
        <v>0</v>
      </c>
      <c r="O83" s="11">
        <f t="shared" si="0"/>
        <v>0</v>
      </c>
      <c r="P83" s="11">
        <f t="shared" si="0"/>
        <v>0</v>
      </c>
      <c r="Q83" s="11">
        <f aca="true" t="shared" si="1" ref="Q83:Y83">((COUNTIF(Q2:Q81,"&lt;4")-COUNTIF(Q2:Q81,"=0"))/80)</f>
        <v>0</v>
      </c>
      <c r="R83" s="11">
        <f t="shared" si="1"/>
        <v>0</v>
      </c>
      <c r="S83" s="11">
        <f t="shared" si="1"/>
        <v>0</v>
      </c>
      <c r="T83" s="11">
        <f t="shared" si="1"/>
        <v>0</v>
      </c>
      <c r="U83" s="11">
        <f t="shared" si="1"/>
        <v>0</v>
      </c>
      <c r="V83" s="11">
        <f t="shared" si="1"/>
        <v>0</v>
      </c>
      <c r="W83" s="11">
        <f t="shared" si="1"/>
        <v>0</v>
      </c>
      <c r="X83" s="11">
        <f t="shared" si="1"/>
        <v>0</v>
      </c>
      <c r="Y83" s="11">
        <f t="shared" si="1"/>
        <v>0</v>
      </c>
      <c r="Z83" s="3"/>
    </row>
    <row r="84" spans="1:25" ht="12.75">
      <c r="A84" s="6"/>
      <c r="B84" s="6"/>
      <c r="C84" s="6"/>
      <c r="D84" s="6"/>
      <c r="E84" s="7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2.75">
      <c r="A85" s="6"/>
      <c r="B85" s="6"/>
      <c r="C85" s="6"/>
      <c r="D85" s="10" t="s">
        <v>4</v>
      </c>
      <c r="E85" s="7"/>
      <c r="F85" s="11">
        <f>((COUNTIF(F2:F5,"&lt;4")-COUNTIF(F2:F5,"=0"))+(COUNTIF(F26:F32,"&lt;4")-COUNTIF(F26:F32,"=0"))+(COUNTIF(F42:F43,"&lt;4")-COUNTIF(F42:F43,"=0")))/13</f>
        <v>0</v>
      </c>
      <c r="G85" s="11">
        <f aca="true" t="shared" si="2" ref="G85:P85">((COUNTIF(G1:G5,"&lt;4")-COUNTIF(G1:G5,"=0"))+(COUNTIF(G26:G32,"&lt;4")-COUNTIF(G26:G32,"=0"))+(COUNTIF(G42:G43,"&lt;4")-COUNTIF(G42:G43,"=0")))/13</f>
        <v>0</v>
      </c>
      <c r="H85" s="11">
        <f t="shared" si="2"/>
        <v>0</v>
      </c>
      <c r="I85" s="11">
        <f t="shared" si="2"/>
        <v>0</v>
      </c>
      <c r="J85" s="11">
        <f t="shared" si="2"/>
        <v>0</v>
      </c>
      <c r="K85" s="11">
        <f t="shared" si="2"/>
        <v>0</v>
      </c>
      <c r="L85" s="11">
        <f t="shared" si="2"/>
        <v>0</v>
      </c>
      <c r="M85" s="11">
        <f t="shared" si="2"/>
        <v>0</v>
      </c>
      <c r="N85" s="11">
        <f t="shared" si="2"/>
        <v>0</v>
      </c>
      <c r="O85" s="11">
        <f t="shared" si="2"/>
        <v>0</v>
      </c>
      <c r="P85" s="11">
        <f t="shared" si="2"/>
        <v>0</v>
      </c>
      <c r="Q85" s="11">
        <f aca="true" t="shared" si="3" ref="Q85:Y85">((COUNTIF(Q2:Q5,"&lt;4")-COUNTIF(Q2:Q5,"=0"))+(COUNTIF(Q26:Q32,"&lt;4")-COUNTIF(Q26:Q32,"=0"))+(COUNTIF(Q42:Q43,"&lt;4")-COUNTIF(Q42:Q43,"=0")))/13</f>
        <v>0</v>
      </c>
      <c r="R85" s="11">
        <f t="shared" si="3"/>
        <v>0</v>
      </c>
      <c r="S85" s="11">
        <f t="shared" si="3"/>
        <v>0</v>
      </c>
      <c r="T85" s="11">
        <f t="shared" si="3"/>
        <v>0</v>
      </c>
      <c r="U85" s="11">
        <f t="shared" si="3"/>
        <v>0</v>
      </c>
      <c r="V85" s="11">
        <f t="shared" si="3"/>
        <v>0</v>
      </c>
      <c r="W85" s="11">
        <f t="shared" si="3"/>
        <v>0</v>
      </c>
      <c r="X85" s="11">
        <f t="shared" si="3"/>
        <v>0</v>
      </c>
      <c r="Y85" s="11">
        <f t="shared" si="3"/>
        <v>0</v>
      </c>
    </row>
    <row r="86" spans="1:25" ht="12.75">
      <c r="A86" s="6"/>
      <c r="B86" s="6"/>
      <c r="C86" s="6"/>
      <c r="D86" s="10" t="s">
        <v>11</v>
      </c>
      <c r="E86" s="7"/>
      <c r="F86" s="11">
        <f>((COUNTIF(F6:F25,"&lt;4")-COUNTIF(F6:F25,"=0"))+(COUNTIF(F33:F36,"&lt;4")-COUNTIF(F33:F36,"=0"))+(COUNTIF(F40:F41,"&lt;4")-COUNTIF(F40:F41,"=0")))/26</f>
        <v>0</v>
      </c>
      <c r="G86" s="11">
        <f aca="true" t="shared" si="4" ref="G86:Y86">((COUNTIF(G6:G25,"&lt;4")-COUNTIF(G6:G25,"=0"))+(COUNTIF(G33:G36,"&lt;4")-COUNTIF(G33:G36,"=0"))+(COUNTIF(G40:G41,"&lt;4")-COUNTIF(G40:G41,"=0")))/26</f>
        <v>0</v>
      </c>
      <c r="H86" s="11">
        <f t="shared" si="4"/>
        <v>0</v>
      </c>
      <c r="I86" s="11">
        <f t="shared" si="4"/>
        <v>0</v>
      </c>
      <c r="J86" s="11">
        <f t="shared" si="4"/>
        <v>0</v>
      </c>
      <c r="K86" s="11">
        <f t="shared" si="4"/>
        <v>0</v>
      </c>
      <c r="L86" s="11">
        <f t="shared" si="4"/>
        <v>0</v>
      </c>
      <c r="M86" s="11">
        <f t="shared" si="4"/>
        <v>0</v>
      </c>
      <c r="N86" s="11">
        <f t="shared" si="4"/>
        <v>0</v>
      </c>
      <c r="O86" s="11">
        <f t="shared" si="4"/>
        <v>0</v>
      </c>
      <c r="P86" s="11">
        <f t="shared" si="4"/>
        <v>0</v>
      </c>
      <c r="Q86" s="11">
        <f t="shared" si="4"/>
        <v>0</v>
      </c>
      <c r="R86" s="11">
        <f t="shared" si="4"/>
        <v>0</v>
      </c>
      <c r="S86" s="11">
        <f t="shared" si="4"/>
        <v>0</v>
      </c>
      <c r="T86" s="11">
        <f t="shared" si="4"/>
        <v>0</v>
      </c>
      <c r="U86" s="11">
        <f t="shared" si="4"/>
        <v>0</v>
      </c>
      <c r="V86" s="11">
        <f t="shared" si="4"/>
        <v>0</v>
      </c>
      <c r="W86" s="11">
        <f t="shared" si="4"/>
        <v>0</v>
      </c>
      <c r="X86" s="11">
        <f t="shared" si="4"/>
        <v>0</v>
      </c>
      <c r="Y86" s="11">
        <f t="shared" si="4"/>
        <v>0</v>
      </c>
    </row>
    <row r="87" spans="1:25" ht="12.75">
      <c r="A87" s="6"/>
      <c r="B87" s="6"/>
      <c r="C87" s="6"/>
      <c r="D87" s="10" t="s">
        <v>68</v>
      </c>
      <c r="E87" s="7"/>
      <c r="F87" s="11">
        <f>((COUNTIF(F50:F57,"&lt;4")-COUNTIF(F50:F57,"=0"))+(COUNTIF(F68:F81,"&lt;4")-COUNTIF(F68:F81,"=0")))/22</f>
        <v>0</v>
      </c>
      <c r="G87" s="11">
        <f aca="true" t="shared" si="5" ref="G87:Y87">((COUNTIF(G50:G57,"&lt;4")-COUNTIF(G50:G57,"=0"))+(COUNTIF(G68:G81,"&lt;4")-COUNTIF(G68:G81,"=0")))/22</f>
        <v>0</v>
      </c>
      <c r="H87" s="11">
        <f t="shared" si="5"/>
        <v>0</v>
      </c>
      <c r="I87" s="11">
        <f t="shared" si="5"/>
        <v>0</v>
      </c>
      <c r="J87" s="11">
        <f t="shared" si="5"/>
        <v>0</v>
      </c>
      <c r="K87" s="11">
        <f t="shared" si="5"/>
        <v>0</v>
      </c>
      <c r="L87" s="11">
        <f t="shared" si="5"/>
        <v>0</v>
      </c>
      <c r="M87" s="11">
        <f t="shared" si="5"/>
        <v>0</v>
      </c>
      <c r="N87" s="11">
        <f t="shared" si="5"/>
        <v>0</v>
      </c>
      <c r="O87" s="11">
        <f t="shared" si="5"/>
        <v>0</v>
      </c>
      <c r="P87" s="11">
        <f t="shared" si="5"/>
        <v>0</v>
      </c>
      <c r="Q87" s="11">
        <f t="shared" si="5"/>
        <v>0</v>
      </c>
      <c r="R87" s="11">
        <f t="shared" si="5"/>
        <v>0</v>
      </c>
      <c r="S87" s="11">
        <f t="shared" si="5"/>
        <v>0</v>
      </c>
      <c r="T87" s="11">
        <f t="shared" si="5"/>
        <v>0</v>
      </c>
      <c r="U87" s="11">
        <f t="shared" si="5"/>
        <v>0</v>
      </c>
      <c r="V87" s="11">
        <f t="shared" si="5"/>
        <v>0</v>
      </c>
      <c r="W87" s="11">
        <f t="shared" si="5"/>
        <v>0</v>
      </c>
      <c r="X87" s="11">
        <f t="shared" si="5"/>
        <v>0</v>
      </c>
      <c r="Y87" s="11">
        <f t="shared" si="5"/>
        <v>0</v>
      </c>
    </row>
    <row r="88" spans="1:25" ht="12.75">
      <c r="A88" s="6"/>
      <c r="B88" s="6"/>
      <c r="C88" s="6"/>
      <c r="D88" s="10" t="s">
        <v>167</v>
      </c>
      <c r="E88" s="7"/>
      <c r="F88" s="11">
        <f>((COUNTIF(F38:F40,"&lt;4")-COUNTIF(F38:F40,"=0"))+(COUNTIF(F44:F49,"&lt;4")-COUNTIF(F44:F49,"=0"))+(COUNTIF(F58:F62,"&lt;4")-COUNTIF(F58:F62,"=0")))/14</f>
        <v>0</v>
      </c>
      <c r="G88" s="11">
        <f aca="true" t="shared" si="6" ref="G88:Y88">((COUNTIF(G38:G40,"&lt;4")-COUNTIF(G38:G40,"=0"))+(COUNTIF(G44:G49,"&lt;4")-COUNTIF(G44:G49,"=0"))+(COUNTIF(G58:G62,"&lt;4")-COUNTIF(G58:G62,"=0")))/14</f>
        <v>0</v>
      </c>
      <c r="H88" s="11">
        <f t="shared" si="6"/>
        <v>0</v>
      </c>
      <c r="I88" s="11">
        <f t="shared" si="6"/>
        <v>0</v>
      </c>
      <c r="J88" s="11">
        <f t="shared" si="6"/>
        <v>0</v>
      </c>
      <c r="K88" s="11">
        <f t="shared" si="6"/>
        <v>0</v>
      </c>
      <c r="L88" s="11">
        <f t="shared" si="6"/>
        <v>0</v>
      </c>
      <c r="M88" s="11">
        <f t="shared" si="6"/>
        <v>0</v>
      </c>
      <c r="N88" s="11">
        <f t="shared" si="6"/>
        <v>0</v>
      </c>
      <c r="O88" s="11">
        <f t="shared" si="6"/>
        <v>0</v>
      </c>
      <c r="P88" s="11">
        <f t="shared" si="6"/>
        <v>0</v>
      </c>
      <c r="Q88" s="11">
        <f t="shared" si="6"/>
        <v>0</v>
      </c>
      <c r="R88" s="11">
        <f t="shared" si="6"/>
        <v>0</v>
      </c>
      <c r="S88" s="11">
        <f t="shared" si="6"/>
        <v>0</v>
      </c>
      <c r="T88" s="11">
        <f t="shared" si="6"/>
        <v>0</v>
      </c>
      <c r="U88" s="11">
        <f t="shared" si="6"/>
        <v>0</v>
      </c>
      <c r="V88" s="11">
        <f t="shared" si="6"/>
        <v>0</v>
      </c>
      <c r="W88" s="11">
        <f t="shared" si="6"/>
        <v>0</v>
      </c>
      <c r="X88" s="11">
        <f t="shared" si="6"/>
        <v>0</v>
      </c>
      <c r="Y88" s="11">
        <f t="shared" si="6"/>
        <v>0</v>
      </c>
    </row>
    <row r="89" spans="1:25" ht="12.75">
      <c r="A89" s="6"/>
      <c r="B89" s="6"/>
      <c r="C89" s="6"/>
      <c r="D89" s="10" t="s">
        <v>244</v>
      </c>
      <c r="E89" s="7"/>
      <c r="F89" s="11">
        <f aca="true" t="shared" si="7" ref="F89:U89">(COUNTIF(F63:F67,"&lt;4")-COUNTIF(F63:F67,"=0"))/5</f>
        <v>0</v>
      </c>
      <c r="G89" s="11">
        <f t="shared" si="7"/>
        <v>0</v>
      </c>
      <c r="H89" s="11">
        <f t="shared" si="7"/>
        <v>0</v>
      </c>
      <c r="I89" s="11">
        <f t="shared" si="7"/>
        <v>0</v>
      </c>
      <c r="J89" s="11">
        <f t="shared" si="7"/>
        <v>0</v>
      </c>
      <c r="K89" s="11">
        <f t="shared" si="7"/>
        <v>0</v>
      </c>
      <c r="L89" s="11">
        <f t="shared" si="7"/>
        <v>0</v>
      </c>
      <c r="M89" s="11">
        <f t="shared" si="7"/>
        <v>0</v>
      </c>
      <c r="N89" s="11">
        <f t="shared" si="7"/>
        <v>0</v>
      </c>
      <c r="O89" s="11">
        <f t="shared" si="7"/>
        <v>0</v>
      </c>
      <c r="P89" s="11">
        <f t="shared" si="7"/>
        <v>0</v>
      </c>
      <c r="Q89" s="11">
        <f t="shared" si="7"/>
        <v>0</v>
      </c>
      <c r="R89" s="11">
        <f t="shared" si="7"/>
        <v>0</v>
      </c>
      <c r="S89" s="11">
        <f t="shared" si="7"/>
        <v>0</v>
      </c>
      <c r="T89" s="11">
        <f t="shared" si="7"/>
        <v>0</v>
      </c>
      <c r="U89" s="11">
        <f t="shared" si="7"/>
        <v>0</v>
      </c>
      <c r="V89" s="11">
        <f>(COUNTIF(V63:V67,"&lt;4")-COUNTIF(V63:V67,"=0"))/13</f>
        <v>0</v>
      </c>
      <c r="W89" s="11">
        <f>(COUNTIF(W63:W67,"&lt;4")-COUNTIF(W63:W67,"=0"))/13</f>
        <v>0</v>
      </c>
      <c r="X89" s="11">
        <f>(COUNTIF(X63:X67,"&lt;4")-COUNTIF(X63:X67,"=0"))/13</f>
        <v>0</v>
      </c>
      <c r="Y89" s="11">
        <f>(COUNTIF(Y63:Y67,"&lt;4")-COUNTIF(Y63:Y67,"=0"))/13</f>
        <v>0</v>
      </c>
    </row>
  </sheetData>
  <sheetProtection/>
  <conditionalFormatting sqref="F2:F81 Q2:Y81 G3:P81">
    <cfRule type="cellIs" priority="1" dxfId="0" operator="equal" stopIfTrue="1">
      <formula>9</formula>
    </cfRule>
    <cfRule type="cellIs" priority="2" dxfId="1" operator="between" stopIfTrue="1">
      <formula>4</formula>
      <formula>8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1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1" sqref="E1"/>
    </sheetView>
  </sheetViews>
  <sheetFormatPr defaultColWidth="11.421875" defaultRowHeight="12.75"/>
  <cols>
    <col min="1" max="1" width="31.140625" style="0" bestFit="1" customWidth="1"/>
    <col min="2" max="2" width="49.8515625" style="0" bestFit="1" customWidth="1"/>
    <col min="3" max="3" width="23.7109375" style="4" bestFit="1" customWidth="1"/>
    <col min="4" max="4" width="5.00390625" style="0" bestFit="1" customWidth="1"/>
  </cols>
  <sheetData>
    <row r="1" spans="1:24" s="2" customFormat="1" ht="12.75">
      <c r="A1" s="5" t="s">
        <v>0</v>
      </c>
      <c r="B1" s="5" t="s">
        <v>1</v>
      </c>
      <c r="C1" s="12" t="s">
        <v>177</v>
      </c>
      <c r="D1" s="5" t="s">
        <v>3</v>
      </c>
      <c r="E1" s="5" t="s">
        <v>255</v>
      </c>
      <c r="F1" s="5" t="s">
        <v>254</v>
      </c>
      <c r="G1" s="5" t="s">
        <v>253</v>
      </c>
      <c r="H1" s="5" t="s">
        <v>252</v>
      </c>
      <c r="I1" s="5" t="s">
        <v>251</v>
      </c>
      <c r="J1" s="5" t="s">
        <v>250</v>
      </c>
      <c r="K1" s="5" t="s">
        <v>249</v>
      </c>
      <c r="L1" s="5" t="s">
        <v>248</v>
      </c>
      <c r="M1" s="5" t="s">
        <v>247</v>
      </c>
      <c r="N1" s="5" t="s">
        <v>246</v>
      </c>
      <c r="O1" s="5" t="s">
        <v>245</v>
      </c>
      <c r="P1" s="5" t="s">
        <v>168</v>
      </c>
      <c r="Q1" s="5" t="s">
        <v>169</v>
      </c>
      <c r="R1" s="5" t="s">
        <v>170</v>
      </c>
      <c r="S1" s="5" t="s">
        <v>171</v>
      </c>
      <c r="T1" s="5" t="s">
        <v>172</v>
      </c>
      <c r="U1" s="5" t="s">
        <v>173</v>
      </c>
      <c r="V1" s="5"/>
      <c r="W1" s="5"/>
      <c r="X1" s="5"/>
    </row>
    <row r="2" spans="1:24" ht="12.75">
      <c r="A2" s="6" t="s">
        <v>109</v>
      </c>
      <c r="B2" s="6" t="s">
        <v>110</v>
      </c>
      <c r="C2" s="9" t="s">
        <v>111</v>
      </c>
      <c r="D2" s="7">
        <v>1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2.75">
      <c r="A3" s="6" t="s">
        <v>109</v>
      </c>
      <c r="B3" s="6" t="s">
        <v>110</v>
      </c>
      <c r="C3" s="9" t="s">
        <v>112</v>
      </c>
      <c r="D3" s="7">
        <v>2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2.75">
      <c r="A4" s="6" t="s">
        <v>109</v>
      </c>
      <c r="B4" s="6" t="s">
        <v>110</v>
      </c>
      <c r="C4" s="9" t="s">
        <v>113</v>
      </c>
      <c r="D4" s="7">
        <v>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12.75">
      <c r="A5" s="6" t="s">
        <v>109</v>
      </c>
      <c r="B5" s="6" t="s">
        <v>110</v>
      </c>
      <c r="C5" s="9" t="s">
        <v>114</v>
      </c>
      <c r="D5" s="7">
        <v>4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12.75">
      <c r="A6" s="6" t="s">
        <v>115</v>
      </c>
      <c r="B6" s="6" t="s">
        <v>116</v>
      </c>
      <c r="C6" s="9" t="s">
        <v>117</v>
      </c>
      <c r="D6" s="7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2.75">
      <c r="A7" s="6" t="s">
        <v>115</v>
      </c>
      <c r="B7" s="6" t="s">
        <v>116</v>
      </c>
      <c r="C7" s="9" t="s">
        <v>118</v>
      </c>
      <c r="D7" s="7">
        <v>6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2.75">
      <c r="A8" s="6" t="s">
        <v>115</v>
      </c>
      <c r="B8" s="6" t="s">
        <v>119</v>
      </c>
      <c r="C8" s="9">
        <v>12</v>
      </c>
      <c r="D8" s="7">
        <v>7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12.75">
      <c r="A9" s="6" t="s">
        <v>115</v>
      </c>
      <c r="B9" s="6" t="s">
        <v>119</v>
      </c>
      <c r="C9" s="9">
        <v>552</v>
      </c>
      <c r="D9" s="7">
        <v>8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12.75">
      <c r="A10" s="6" t="s">
        <v>115</v>
      </c>
      <c r="B10" s="6" t="s">
        <v>119</v>
      </c>
      <c r="C10" s="9">
        <v>77</v>
      </c>
      <c r="D10" s="7">
        <v>9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12.75">
      <c r="A11" s="6" t="s">
        <v>115</v>
      </c>
      <c r="B11" s="6" t="s">
        <v>119</v>
      </c>
      <c r="C11" s="9">
        <v>902</v>
      </c>
      <c r="D11" s="7">
        <v>10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12.75">
      <c r="A12" s="6" t="s">
        <v>115</v>
      </c>
      <c r="B12" s="6" t="s">
        <v>119</v>
      </c>
      <c r="C12" s="9">
        <v>1003</v>
      </c>
      <c r="D12" s="7">
        <v>11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12.75">
      <c r="A13" s="6" t="s">
        <v>115</v>
      </c>
      <c r="B13" s="6" t="s">
        <v>119</v>
      </c>
      <c r="C13" s="9">
        <v>3654</v>
      </c>
      <c r="D13" s="7">
        <v>12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12.75">
      <c r="A14" s="6" t="s">
        <v>115</v>
      </c>
      <c r="B14" s="6" t="s">
        <v>119</v>
      </c>
      <c r="C14" s="9">
        <v>2010</v>
      </c>
      <c r="D14" s="7">
        <v>13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12.75">
      <c r="A15" s="6" t="s">
        <v>115</v>
      </c>
      <c r="B15" s="6" t="s">
        <v>119</v>
      </c>
      <c r="C15" s="9">
        <v>50032</v>
      </c>
      <c r="D15" s="7">
        <v>14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2.75">
      <c r="A16" s="6" t="s">
        <v>115</v>
      </c>
      <c r="B16" s="6" t="s">
        <v>119</v>
      </c>
      <c r="C16" s="9">
        <v>426613</v>
      </c>
      <c r="D16" s="7">
        <v>15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2.75">
      <c r="A17" s="6" t="s">
        <v>115</v>
      </c>
      <c r="B17" s="6" t="s">
        <v>119</v>
      </c>
      <c r="C17" s="9">
        <v>654300</v>
      </c>
      <c r="D17" s="7">
        <v>16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2.75">
      <c r="A18" s="6" t="s">
        <v>115</v>
      </c>
      <c r="B18" s="6" t="s">
        <v>119</v>
      </c>
      <c r="C18" s="9">
        <v>13000000</v>
      </c>
      <c r="D18" s="7">
        <v>17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2.75">
      <c r="A19" s="6" t="s">
        <v>115</v>
      </c>
      <c r="B19" s="6" t="s">
        <v>119</v>
      </c>
      <c r="C19" s="9">
        <v>1000000000</v>
      </c>
      <c r="D19" s="7">
        <v>18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2.75">
      <c r="A20" s="6" t="s">
        <v>120</v>
      </c>
      <c r="B20" s="6" t="s">
        <v>121</v>
      </c>
      <c r="C20" s="9" t="s">
        <v>122</v>
      </c>
      <c r="D20" s="7">
        <v>19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2.75">
      <c r="A21" s="6" t="s">
        <v>120</v>
      </c>
      <c r="B21" s="6" t="s">
        <v>121</v>
      </c>
      <c r="C21" s="9" t="s">
        <v>123</v>
      </c>
      <c r="D21" s="7">
        <v>20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ht="12.75">
      <c r="A22" s="6" t="s">
        <v>120</v>
      </c>
      <c r="B22" s="6" t="s">
        <v>121</v>
      </c>
      <c r="C22" s="9" t="s">
        <v>124</v>
      </c>
      <c r="D22" s="7">
        <v>21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ht="12.75">
      <c r="A23" s="6" t="s">
        <v>120</v>
      </c>
      <c r="B23" s="6" t="s">
        <v>121</v>
      </c>
      <c r="C23" s="9" t="s">
        <v>125</v>
      </c>
      <c r="D23" s="7">
        <v>22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ht="12.75">
      <c r="A24" s="6" t="s">
        <v>120</v>
      </c>
      <c r="B24" s="6" t="s">
        <v>121</v>
      </c>
      <c r="C24" s="9" t="s">
        <v>126</v>
      </c>
      <c r="D24" s="7">
        <v>23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ht="12.75">
      <c r="A25" s="6" t="s">
        <v>120</v>
      </c>
      <c r="B25" s="6" t="s">
        <v>121</v>
      </c>
      <c r="C25" s="9" t="s">
        <v>127</v>
      </c>
      <c r="D25" s="7">
        <v>24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ht="12.75">
      <c r="A26" s="6" t="s">
        <v>128</v>
      </c>
      <c r="B26" s="6" t="s">
        <v>129</v>
      </c>
      <c r="C26" s="9" t="s">
        <v>130</v>
      </c>
      <c r="D26" s="7">
        <v>25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ht="12.75">
      <c r="A27" s="6" t="s">
        <v>109</v>
      </c>
      <c r="B27" s="6" t="s">
        <v>131</v>
      </c>
      <c r="C27" s="9" t="s">
        <v>132</v>
      </c>
      <c r="D27" s="7">
        <v>26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ht="12.75">
      <c r="A28" s="6" t="s">
        <v>133</v>
      </c>
      <c r="B28" s="6" t="s">
        <v>134</v>
      </c>
      <c r="C28" s="9" t="s">
        <v>135</v>
      </c>
      <c r="D28" s="7">
        <v>27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ht="12.75">
      <c r="A29" s="6" t="s">
        <v>133</v>
      </c>
      <c r="B29" s="6" t="s">
        <v>134</v>
      </c>
      <c r="C29" s="9" t="s">
        <v>137</v>
      </c>
      <c r="D29" s="7">
        <v>28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ht="12.75">
      <c r="A30" s="6" t="s">
        <v>133</v>
      </c>
      <c r="B30" s="6" t="s">
        <v>134</v>
      </c>
      <c r="C30" s="9" t="s">
        <v>136</v>
      </c>
      <c r="D30" s="7">
        <v>29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ht="12.75">
      <c r="A31" s="6" t="s">
        <v>133</v>
      </c>
      <c r="B31" s="6" t="s">
        <v>134</v>
      </c>
      <c r="C31" s="9" t="s">
        <v>137</v>
      </c>
      <c r="D31" s="7">
        <v>30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ht="12.75">
      <c r="A32" s="6" t="s">
        <v>133</v>
      </c>
      <c r="B32" s="6" t="s">
        <v>134</v>
      </c>
      <c r="C32" s="9" t="s">
        <v>135</v>
      </c>
      <c r="D32" s="7">
        <v>31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ht="12.75">
      <c r="A33" s="6" t="s">
        <v>133</v>
      </c>
      <c r="B33" s="6" t="s">
        <v>134</v>
      </c>
      <c r="C33" s="9" t="s">
        <v>136</v>
      </c>
      <c r="D33" s="7">
        <v>32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ht="12.75">
      <c r="A34" s="6" t="s">
        <v>133</v>
      </c>
      <c r="B34" s="6" t="s">
        <v>134</v>
      </c>
      <c r="C34" s="9" t="s">
        <v>138</v>
      </c>
      <c r="D34" s="7">
        <v>33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ht="12.75">
      <c r="A35" s="6" t="s">
        <v>133</v>
      </c>
      <c r="B35" s="6" t="s">
        <v>134</v>
      </c>
      <c r="C35" s="9" t="s">
        <v>139</v>
      </c>
      <c r="D35" s="7">
        <v>34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ht="12.75">
      <c r="A36" s="6" t="s">
        <v>133</v>
      </c>
      <c r="B36" s="6" t="s">
        <v>134</v>
      </c>
      <c r="C36" s="9" t="s">
        <v>139</v>
      </c>
      <c r="D36" s="7">
        <v>35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ht="12.75">
      <c r="A37" s="6" t="s">
        <v>133</v>
      </c>
      <c r="B37" s="6" t="s">
        <v>134</v>
      </c>
      <c r="C37" s="9" t="s">
        <v>140</v>
      </c>
      <c r="D37" s="7">
        <v>36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ht="12.75">
      <c r="A38" s="6" t="s">
        <v>133</v>
      </c>
      <c r="B38" s="6" t="s">
        <v>134</v>
      </c>
      <c r="C38" s="9" t="s">
        <v>138</v>
      </c>
      <c r="D38" s="7">
        <v>37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ht="12.75">
      <c r="A39" s="6" t="s">
        <v>133</v>
      </c>
      <c r="B39" s="6" t="s">
        <v>134</v>
      </c>
      <c r="C39" s="9" t="s">
        <v>139</v>
      </c>
      <c r="D39" s="7">
        <v>38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ht="12.75">
      <c r="A40" s="6" t="s">
        <v>120</v>
      </c>
      <c r="B40" s="6" t="s">
        <v>141</v>
      </c>
      <c r="C40" s="9" t="s">
        <v>142</v>
      </c>
      <c r="D40" s="7">
        <v>39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ht="12.75">
      <c r="A41" s="6" t="s">
        <v>120</v>
      </c>
      <c r="B41" s="6" t="s">
        <v>141</v>
      </c>
      <c r="C41" s="9" t="s">
        <v>143</v>
      </c>
      <c r="D41" s="7">
        <v>40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ht="12.75">
      <c r="A42" s="6" t="s">
        <v>120</v>
      </c>
      <c r="B42" s="6" t="s">
        <v>141</v>
      </c>
      <c r="C42" s="9" t="s">
        <v>144</v>
      </c>
      <c r="D42" s="7">
        <v>41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ht="12.75">
      <c r="A43" s="6" t="s">
        <v>120</v>
      </c>
      <c r="B43" s="6" t="s">
        <v>141</v>
      </c>
      <c r="C43" s="9" t="s">
        <v>145</v>
      </c>
      <c r="D43" s="7">
        <v>42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ht="12.75">
      <c r="A44" s="6" t="s">
        <v>120</v>
      </c>
      <c r="B44" s="6" t="s">
        <v>141</v>
      </c>
      <c r="C44" s="9" t="s">
        <v>146</v>
      </c>
      <c r="D44" s="7">
        <v>43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ht="12.75">
      <c r="A45" s="6" t="s">
        <v>120</v>
      </c>
      <c r="B45" s="6" t="s">
        <v>141</v>
      </c>
      <c r="C45" s="9" t="s">
        <v>147</v>
      </c>
      <c r="D45" s="7">
        <v>44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ht="12.75">
      <c r="A46" s="6" t="s">
        <v>120</v>
      </c>
      <c r="B46" s="6" t="s">
        <v>141</v>
      </c>
      <c r="C46" s="9" t="s">
        <v>148</v>
      </c>
      <c r="D46" s="7">
        <v>45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ht="12.75">
      <c r="A47" s="6" t="s">
        <v>120</v>
      </c>
      <c r="B47" s="6" t="s">
        <v>141</v>
      </c>
      <c r="C47" s="9" t="s">
        <v>149</v>
      </c>
      <c r="D47" s="7">
        <v>46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ht="12.75">
      <c r="A48" s="6" t="s">
        <v>120</v>
      </c>
      <c r="B48" s="6" t="s">
        <v>150</v>
      </c>
      <c r="C48" s="9" t="s">
        <v>151</v>
      </c>
      <c r="D48" s="7">
        <v>47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ht="12.75">
      <c r="A49" s="6" t="s">
        <v>120</v>
      </c>
      <c r="B49" s="6" t="s">
        <v>150</v>
      </c>
      <c r="C49" s="9" t="s">
        <v>152</v>
      </c>
      <c r="D49" s="7">
        <v>48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 ht="12.75">
      <c r="A50" s="6" t="s">
        <v>120</v>
      </c>
      <c r="B50" s="6" t="s">
        <v>150</v>
      </c>
      <c r="C50" s="9" t="s">
        <v>153</v>
      </c>
      <c r="D50" s="7">
        <v>49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 ht="12.75">
      <c r="A51" s="6" t="s">
        <v>120</v>
      </c>
      <c r="B51" s="6" t="s">
        <v>150</v>
      </c>
      <c r="C51" s="9" t="s">
        <v>154</v>
      </c>
      <c r="D51" s="7">
        <v>50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 ht="12.75">
      <c r="A52" s="6" t="s">
        <v>120</v>
      </c>
      <c r="B52" s="6" t="s">
        <v>150</v>
      </c>
      <c r="C52" s="9" t="s">
        <v>155</v>
      </c>
      <c r="D52" s="7">
        <v>51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ht="12.75">
      <c r="A53" s="6" t="s">
        <v>120</v>
      </c>
      <c r="B53" s="6" t="s">
        <v>150</v>
      </c>
      <c r="C53" s="9" t="s">
        <v>156</v>
      </c>
      <c r="D53" s="7">
        <v>52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ht="12.75">
      <c r="A54" s="6" t="s">
        <v>120</v>
      </c>
      <c r="B54" s="6" t="s">
        <v>150</v>
      </c>
      <c r="C54" s="9" t="s">
        <v>157</v>
      </c>
      <c r="D54" s="7">
        <v>53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4" ht="12.75">
      <c r="A55" s="6" t="s">
        <v>120</v>
      </c>
      <c r="B55" s="6" t="s">
        <v>150</v>
      </c>
      <c r="C55" s="9" t="s">
        <v>158</v>
      </c>
      <c r="D55" s="7">
        <v>54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ht="12.75">
      <c r="A56" s="6" t="s">
        <v>120</v>
      </c>
      <c r="B56" s="6" t="s">
        <v>150</v>
      </c>
      <c r="C56" s="9" t="s">
        <v>159</v>
      </c>
      <c r="D56" s="7">
        <v>55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ht="12.75">
      <c r="A57" s="6" t="s">
        <v>120</v>
      </c>
      <c r="B57" s="6" t="s">
        <v>150</v>
      </c>
      <c r="C57" s="9" t="s">
        <v>160</v>
      </c>
      <c r="D57" s="7">
        <v>56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ht="12.75">
      <c r="A58" s="6" t="s">
        <v>109</v>
      </c>
      <c r="B58" s="6" t="s">
        <v>161</v>
      </c>
      <c r="C58" s="9" t="s">
        <v>162</v>
      </c>
      <c r="D58" s="7">
        <v>57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ht="12.75">
      <c r="A59" s="6" t="s">
        <v>109</v>
      </c>
      <c r="B59" s="6" t="s">
        <v>165</v>
      </c>
      <c r="C59" s="9" t="s">
        <v>163</v>
      </c>
      <c r="D59" s="7">
        <v>58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ht="12.75">
      <c r="A60" s="6" t="s">
        <v>109</v>
      </c>
      <c r="B60" s="6" t="s">
        <v>164</v>
      </c>
      <c r="C60" s="9" t="s">
        <v>163</v>
      </c>
      <c r="D60" s="7">
        <v>59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ht="12.75">
      <c r="A61" s="6" t="s">
        <v>115</v>
      </c>
      <c r="B61" s="6" t="s">
        <v>179</v>
      </c>
      <c r="C61" s="9">
        <v>4</v>
      </c>
      <c r="D61" s="7">
        <v>60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ht="12.75">
      <c r="A62" s="6" t="s">
        <v>115</v>
      </c>
      <c r="B62" s="6" t="s">
        <v>179</v>
      </c>
      <c r="C62" s="9">
        <v>3</v>
      </c>
      <c r="D62" s="7">
        <v>61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ht="12.75">
      <c r="A63" s="6" t="s">
        <v>115</v>
      </c>
      <c r="B63" s="6" t="s">
        <v>179</v>
      </c>
      <c r="C63" s="9">
        <v>5</v>
      </c>
      <c r="D63" s="7">
        <v>62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 ht="12.75">
      <c r="A64" s="6" t="s">
        <v>115</v>
      </c>
      <c r="B64" s="6" t="s">
        <v>179</v>
      </c>
      <c r="C64" s="9">
        <v>9</v>
      </c>
      <c r="D64" s="7">
        <v>63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 ht="12.75">
      <c r="A65" s="6" t="s">
        <v>115</v>
      </c>
      <c r="B65" s="6" t="s">
        <v>179</v>
      </c>
      <c r="C65" s="9">
        <v>8</v>
      </c>
      <c r="D65" s="7">
        <v>64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 ht="12.75">
      <c r="A66" s="6" t="s">
        <v>115</v>
      </c>
      <c r="B66" s="6" t="s">
        <v>179</v>
      </c>
      <c r="C66" s="9">
        <v>6</v>
      </c>
      <c r="D66" s="7">
        <v>65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ht="12.75">
      <c r="A67" s="6" t="s">
        <v>115</v>
      </c>
      <c r="B67" s="6" t="s">
        <v>179</v>
      </c>
      <c r="C67" s="9">
        <v>9</v>
      </c>
      <c r="D67" s="7">
        <v>66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ht="12.75">
      <c r="A68" s="6" t="s">
        <v>115</v>
      </c>
      <c r="B68" s="6" t="s">
        <v>179</v>
      </c>
      <c r="C68" s="9">
        <v>3</v>
      </c>
      <c r="D68" s="7">
        <v>67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ht="12.75">
      <c r="A69" s="6" t="s">
        <v>115</v>
      </c>
      <c r="B69" s="6" t="s">
        <v>179</v>
      </c>
      <c r="C69" s="9">
        <v>0</v>
      </c>
      <c r="D69" s="7">
        <v>68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 ht="12.75">
      <c r="A70" s="6" t="s">
        <v>133</v>
      </c>
      <c r="B70" s="6" t="s">
        <v>180</v>
      </c>
      <c r="C70" s="9" t="s">
        <v>181</v>
      </c>
      <c r="D70" s="7">
        <v>69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ht="12.75">
      <c r="A71" s="6" t="s">
        <v>133</v>
      </c>
      <c r="B71" s="6" t="s">
        <v>180</v>
      </c>
      <c r="C71" s="9" t="s">
        <v>182</v>
      </c>
      <c r="D71" s="7">
        <v>70</v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ht="12.75">
      <c r="A72" s="6" t="s">
        <v>133</v>
      </c>
      <c r="B72" s="6" t="s">
        <v>180</v>
      </c>
      <c r="C72" s="9" t="s">
        <v>183</v>
      </c>
      <c r="D72" s="7">
        <v>71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ht="12.75">
      <c r="A73" s="6" t="s">
        <v>133</v>
      </c>
      <c r="B73" s="6" t="s">
        <v>180</v>
      </c>
      <c r="C73" s="9" t="s">
        <v>184</v>
      </c>
      <c r="D73" s="7">
        <v>72</v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 ht="12.75">
      <c r="A74" s="6" t="s">
        <v>133</v>
      </c>
      <c r="B74" s="6" t="s">
        <v>180</v>
      </c>
      <c r="C74" s="9" t="s">
        <v>185</v>
      </c>
      <c r="D74" s="7">
        <v>73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ht="12.75">
      <c r="A75" s="6" t="s">
        <v>133</v>
      </c>
      <c r="B75" s="6" t="s">
        <v>180</v>
      </c>
      <c r="C75" s="9" t="s">
        <v>186</v>
      </c>
      <c r="D75" s="7">
        <v>74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 ht="12.75">
      <c r="A76" s="6" t="s">
        <v>133</v>
      </c>
      <c r="B76" s="6" t="s">
        <v>180</v>
      </c>
      <c r="C76" s="9" t="s">
        <v>187</v>
      </c>
      <c r="D76" s="7">
        <v>75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 ht="12.75">
      <c r="A77" s="6" t="s">
        <v>133</v>
      </c>
      <c r="B77" s="6" t="s">
        <v>180</v>
      </c>
      <c r="C77" s="9" t="s">
        <v>188</v>
      </c>
      <c r="D77" s="7">
        <v>76</v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 ht="12.75">
      <c r="A78" s="6" t="s">
        <v>133</v>
      </c>
      <c r="B78" s="6" t="s">
        <v>180</v>
      </c>
      <c r="C78" s="9" t="s">
        <v>189</v>
      </c>
      <c r="D78" s="7">
        <v>77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 ht="12.75">
      <c r="A79" s="6" t="s">
        <v>133</v>
      </c>
      <c r="B79" s="6" t="s">
        <v>180</v>
      </c>
      <c r="C79" s="9" t="s">
        <v>190</v>
      </c>
      <c r="D79" s="7">
        <v>78</v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 ht="12.75">
      <c r="A80" s="6" t="s">
        <v>191</v>
      </c>
      <c r="B80" s="6" t="s">
        <v>192</v>
      </c>
      <c r="C80" s="9" t="s">
        <v>193</v>
      </c>
      <c r="D80" s="7">
        <v>79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1:24" ht="12.75">
      <c r="A81" s="6" t="s">
        <v>191</v>
      </c>
      <c r="B81" s="6" t="s">
        <v>192</v>
      </c>
      <c r="C81" s="13">
        <v>27</v>
      </c>
      <c r="D81" s="7">
        <v>80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 ht="12.75">
      <c r="A82" s="6" t="s">
        <v>109</v>
      </c>
      <c r="B82" s="6" t="s">
        <v>194</v>
      </c>
      <c r="C82" s="9" t="s">
        <v>42</v>
      </c>
      <c r="D82" s="7">
        <v>81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1:24" ht="12.75">
      <c r="A83" s="6" t="s">
        <v>109</v>
      </c>
      <c r="B83" s="6" t="s">
        <v>194</v>
      </c>
      <c r="C83" s="9" t="s">
        <v>42</v>
      </c>
      <c r="D83" s="7">
        <v>82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1:24" ht="12.75">
      <c r="A84" s="6" t="s">
        <v>109</v>
      </c>
      <c r="B84" s="6" t="s">
        <v>194</v>
      </c>
      <c r="C84" s="9" t="s">
        <v>195</v>
      </c>
      <c r="D84" s="7">
        <v>83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1:24" ht="12.75">
      <c r="A85" s="6" t="s">
        <v>109</v>
      </c>
      <c r="B85" s="6" t="s">
        <v>194</v>
      </c>
      <c r="C85" s="9" t="s">
        <v>196</v>
      </c>
      <c r="D85" s="7">
        <v>84</v>
      </c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 ht="12.75">
      <c r="A86" s="6" t="s">
        <v>115</v>
      </c>
      <c r="B86" s="6" t="s">
        <v>197</v>
      </c>
      <c r="C86" s="9" t="s">
        <v>198</v>
      </c>
      <c r="D86" s="7">
        <v>85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1:24" ht="12.75">
      <c r="A87" s="6" t="s">
        <v>115</v>
      </c>
      <c r="B87" s="6" t="s">
        <v>197</v>
      </c>
      <c r="C87" s="9" t="s">
        <v>199</v>
      </c>
      <c r="D87" s="7">
        <v>86</v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1:24" ht="12.75">
      <c r="A88" s="6" t="s">
        <v>115</v>
      </c>
      <c r="B88" s="6" t="s">
        <v>197</v>
      </c>
      <c r="C88" s="9" t="s">
        <v>200</v>
      </c>
      <c r="D88" s="7">
        <v>87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1:24" ht="12.75">
      <c r="A89" s="6" t="s">
        <v>115</v>
      </c>
      <c r="B89" s="6" t="s">
        <v>197</v>
      </c>
      <c r="C89" s="9" t="s">
        <v>201</v>
      </c>
      <c r="D89" s="7">
        <v>88</v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1:24" ht="12.75">
      <c r="A90" s="6" t="s">
        <v>115</v>
      </c>
      <c r="B90" s="6" t="s">
        <v>197</v>
      </c>
      <c r="C90" s="9" t="s">
        <v>202</v>
      </c>
      <c r="D90" s="7">
        <v>89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1:24" ht="12.75">
      <c r="A91" s="6" t="s">
        <v>115</v>
      </c>
      <c r="B91" s="6" t="s">
        <v>203</v>
      </c>
      <c r="C91" s="9">
        <v>127</v>
      </c>
      <c r="D91" s="7">
        <v>90</v>
      </c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1:24" ht="12.75">
      <c r="A92" s="6" t="s">
        <v>115</v>
      </c>
      <c r="B92" s="6" t="s">
        <v>203</v>
      </c>
      <c r="C92" s="14">
        <v>1023</v>
      </c>
      <c r="D92" s="7">
        <v>91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1:24" ht="12.75">
      <c r="A93" s="6" t="s">
        <v>115</v>
      </c>
      <c r="B93" s="6" t="s">
        <v>203</v>
      </c>
      <c r="C93" s="14">
        <v>15821</v>
      </c>
      <c r="D93" s="7">
        <v>92</v>
      </c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1:24" ht="12.75">
      <c r="A94" s="6" t="s">
        <v>115</v>
      </c>
      <c r="B94" s="6" t="s">
        <v>203</v>
      </c>
      <c r="C94" s="14">
        <v>224013</v>
      </c>
      <c r="D94" s="7">
        <v>93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1:24" ht="12.75">
      <c r="A95" s="6" t="s">
        <v>115</v>
      </c>
      <c r="B95" s="6" t="s">
        <v>203</v>
      </c>
      <c r="C95" s="14">
        <v>1111001</v>
      </c>
      <c r="D95" s="7">
        <v>94</v>
      </c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1:24" ht="12.75">
      <c r="A96" s="6" t="s">
        <v>109</v>
      </c>
      <c r="B96" s="6" t="s">
        <v>204</v>
      </c>
      <c r="C96" s="9" t="s">
        <v>205</v>
      </c>
      <c r="D96" s="7">
        <v>95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1:24" ht="12.75">
      <c r="A97" s="6" t="s">
        <v>109</v>
      </c>
      <c r="B97" s="6" t="s">
        <v>204</v>
      </c>
      <c r="C97" s="9" t="s">
        <v>206</v>
      </c>
      <c r="D97" s="7">
        <v>96</v>
      </c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1:24" ht="12.75">
      <c r="A98" s="6" t="s">
        <v>109</v>
      </c>
      <c r="B98" s="6" t="s">
        <v>204</v>
      </c>
      <c r="C98" s="9" t="s">
        <v>207</v>
      </c>
      <c r="D98" s="7">
        <v>97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1:24" ht="12.75">
      <c r="A99" s="6" t="s">
        <v>109</v>
      </c>
      <c r="B99" s="6" t="s">
        <v>204</v>
      </c>
      <c r="C99" s="9" t="s">
        <v>208</v>
      </c>
      <c r="D99" s="7">
        <v>98</v>
      </c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1:24" ht="12.75">
      <c r="A100" s="6" t="s">
        <v>109</v>
      </c>
      <c r="B100" s="6" t="s">
        <v>204</v>
      </c>
      <c r="C100" s="9" t="s">
        <v>209</v>
      </c>
      <c r="D100" s="7">
        <v>99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spans="1:24" ht="12.75">
      <c r="A101" s="6" t="s">
        <v>120</v>
      </c>
      <c r="B101" s="6" t="s">
        <v>210</v>
      </c>
      <c r="C101" s="9">
        <v>6</v>
      </c>
      <c r="D101" s="7">
        <v>100</v>
      </c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spans="1:24" ht="12.75">
      <c r="A102" s="6" t="s">
        <v>120</v>
      </c>
      <c r="B102" s="6" t="s">
        <v>210</v>
      </c>
      <c r="C102" s="9">
        <v>11</v>
      </c>
      <c r="D102" s="7">
        <v>101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spans="1:24" ht="12.75">
      <c r="A103" s="6" t="s">
        <v>120</v>
      </c>
      <c r="B103" s="6" t="s">
        <v>210</v>
      </c>
      <c r="C103" s="9">
        <v>30</v>
      </c>
      <c r="D103" s="7">
        <v>102</v>
      </c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spans="1:24" ht="12.75">
      <c r="A104" s="6" t="s">
        <v>120</v>
      </c>
      <c r="B104" s="6" t="s">
        <v>210</v>
      </c>
      <c r="C104" s="9">
        <v>3</v>
      </c>
      <c r="D104" s="7">
        <v>103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spans="1:24" ht="12.75">
      <c r="A105" s="6" t="s">
        <v>120</v>
      </c>
      <c r="B105" s="6" t="s">
        <v>210</v>
      </c>
      <c r="C105" s="9">
        <v>8</v>
      </c>
      <c r="D105" s="7">
        <v>104</v>
      </c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spans="1:24" ht="12.75">
      <c r="A106" s="6" t="s">
        <v>120</v>
      </c>
      <c r="B106" s="6" t="s">
        <v>210</v>
      </c>
      <c r="C106" s="9">
        <v>30</v>
      </c>
      <c r="D106" s="7">
        <v>105</v>
      </c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spans="1:24" ht="12.75">
      <c r="A107" s="6" t="s">
        <v>109</v>
      </c>
      <c r="B107" s="6" t="s">
        <v>211</v>
      </c>
      <c r="C107" s="9" t="s">
        <v>212</v>
      </c>
      <c r="D107" s="7">
        <v>106</v>
      </c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spans="1:24" ht="12.75">
      <c r="A108" s="6" t="s">
        <v>109</v>
      </c>
      <c r="B108" s="6" t="s">
        <v>211</v>
      </c>
      <c r="C108" s="9" t="s">
        <v>212</v>
      </c>
      <c r="D108" s="7">
        <v>107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spans="1:24" ht="12.75">
      <c r="A109" s="6" t="s">
        <v>191</v>
      </c>
      <c r="B109" s="6" t="s">
        <v>213</v>
      </c>
      <c r="C109" s="9" t="s">
        <v>214</v>
      </c>
      <c r="D109" s="7">
        <v>108</v>
      </c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spans="1:24" ht="12.75">
      <c r="A110" s="6" t="s">
        <v>191</v>
      </c>
      <c r="B110" s="6" t="s">
        <v>213</v>
      </c>
      <c r="C110" s="9" t="s">
        <v>215</v>
      </c>
      <c r="D110" s="7">
        <v>109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</row>
    <row r="111" spans="1:24" ht="12.75">
      <c r="A111" s="6" t="s">
        <v>109</v>
      </c>
      <c r="B111" s="6" t="s">
        <v>216</v>
      </c>
      <c r="C111" s="9" t="s">
        <v>217</v>
      </c>
      <c r="D111" s="7">
        <v>110</v>
      </c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</row>
    <row r="112" spans="1:24" ht="12.75">
      <c r="A112" s="6" t="s">
        <v>109</v>
      </c>
      <c r="B112" s="6" t="s">
        <v>216</v>
      </c>
      <c r="C112" s="9" t="s">
        <v>218</v>
      </c>
      <c r="D112" s="7">
        <v>111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</row>
    <row r="113" spans="1:24" ht="12.75">
      <c r="A113" s="6" t="s">
        <v>120</v>
      </c>
      <c r="B113" s="6" t="s">
        <v>219</v>
      </c>
      <c r="C113" s="14">
        <v>1248</v>
      </c>
      <c r="D113" s="7">
        <v>112</v>
      </c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 spans="1:24" ht="12.75">
      <c r="A114" s="6" t="s">
        <v>120</v>
      </c>
      <c r="B114" s="6" t="s">
        <v>219</v>
      </c>
      <c r="C114" s="14">
        <v>31200</v>
      </c>
      <c r="D114" s="7">
        <v>113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</row>
    <row r="115" spans="1:24" ht="12.75">
      <c r="A115" s="6" t="s">
        <v>120</v>
      </c>
      <c r="B115" s="6" t="s">
        <v>220</v>
      </c>
      <c r="C115" s="9">
        <v>185</v>
      </c>
      <c r="D115" s="7">
        <v>114</v>
      </c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</row>
    <row r="116" spans="1:24" ht="12.75">
      <c r="A116" s="6" t="s">
        <v>120</v>
      </c>
      <c r="B116" s="6" t="s">
        <v>220</v>
      </c>
      <c r="C116" s="9" t="s">
        <v>221</v>
      </c>
      <c r="D116" s="7">
        <v>115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  <row r="117" spans="1:24" ht="12.75">
      <c r="A117" s="6" t="s">
        <v>115</v>
      </c>
      <c r="B117" s="6" t="s">
        <v>222</v>
      </c>
      <c r="C117" s="9" t="s">
        <v>223</v>
      </c>
      <c r="D117" s="7">
        <v>116</v>
      </c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 spans="1:24" ht="12.75">
      <c r="A118" s="6" t="s">
        <v>115</v>
      </c>
      <c r="B118" s="6" t="s">
        <v>222</v>
      </c>
      <c r="C118" s="9" t="s">
        <v>224</v>
      </c>
      <c r="D118" s="7">
        <v>117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 spans="1:24" ht="12.75">
      <c r="A119" s="6" t="s">
        <v>115</v>
      </c>
      <c r="B119" s="6" t="s">
        <v>222</v>
      </c>
      <c r="C119" s="9" t="s">
        <v>225</v>
      </c>
      <c r="D119" s="7">
        <v>118</v>
      </c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spans="1:24" ht="12.75">
      <c r="A120" s="6" t="s">
        <v>115</v>
      </c>
      <c r="B120" s="6" t="s">
        <v>222</v>
      </c>
      <c r="C120" s="15">
        <v>0.25</v>
      </c>
      <c r="D120" s="7">
        <v>119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</row>
    <row r="121" spans="1:24" ht="12.75">
      <c r="A121" s="6" t="s">
        <v>115</v>
      </c>
      <c r="B121" s="6" t="s">
        <v>222</v>
      </c>
      <c r="C121" s="15">
        <v>0.8333333333333334</v>
      </c>
      <c r="D121" s="7">
        <v>120</v>
      </c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</row>
    <row r="122" spans="1:24" ht="12.75">
      <c r="A122" s="6" t="s">
        <v>115</v>
      </c>
      <c r="B122" s="6" t="s">
        <v>222</v>
      </c>
      <c r="C122" s="9" t="s">
        <v>226</v>
      </c>
      <c r="D122" s="7">
        <v>121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</row>
    <row r="123" spans="1:24" ht="12.75">
      <c r="A123" s="6" t="s">
        <v>109</v>
      </c>
      <c r="B123" s="6" t="s">
        <v>227</v>
      </c>
      <c r="C123" s="9" t="s">
        <v>228</v>
      </c>
      <c r="D123" s="7">
        <v>122</v>
      </c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</row>
    <row r="124" spans="1:24" ht="12.75">
      <c r="A124" s="6" t="s">
        <v>109</v>
      </c>
      <c r="B124" s="6" t="s">
        <v>227</v>
      </c>
      <c r="C124" s="9" t="s">
        <v>228</v>
      </c>
      <c r="D124" s="7">
        <v>123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 spans="1:24" ht="12.75">
      <c r="A125" s="6" t="s">
        <v>109</v>
      </c>
      <c r="B125" s="6" t="s">
        <v>227</v>
      </c>
      <c r="C125" s="9" t="s">
        <v>229</v>
      </c>
      <c r="D125" s="7">
        <v>124</v>
      </c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 spans="1:24" ht="12.75">
      <c r="A126" s="6" t="s">
        <v>109</v>
      </c>
      <c r="B126" s="6" t="s">
        <v>227</v>
      </c>
      <c r="C126" s="9" t="s">
        <v>229</v>
      </c>
      <c r="D126" s="7">
        <v>125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</row>
    <row r="127" spans="1:24" ht="12.75">
      <c r="A127" s="6" t="s">
        <v>109</v>
      </c>
      <c r="B127" s="6" t="s">
        <v>227</v>
      </c>
      <c r="C127" s="9" t="s">
        <v>230</v>
      </c>
      <c r="D127" s="7">
        <v>126</v>
      </c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</row>
    <row r="128" spans="1:24" ht="12.75">
      <c r="A128" s="6" t="s">
        <v>109</v>
      </c>
      <c r="B128" s="6" t="s">
        <v>227</v>
      </c>
      <c r="C128" s="9" t="s">
        <v>228</v>
      </c>
      <c r="D128" s="7">
        <v>127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</row>
    <row r="129" spans="1:24" ht="12.75">
      <c r="A129" s="6" t="s">
        <v>115</v>
      </c>
      <c r="B129" s="6" t="s">
        <v>231</v>
      </c>
      <c r="C129" s="9" t="s">
        <v>232</v>
      </c>
      <c r="D129" s="7">
        <v>128</v>
      </c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</row>
    <row r="130" spans="1:24" ht="12.75">
      <c r="A130" s="6" t="s">
        <v>109</v>
      </c>
      <c r="B130" s="6" t="s">
        <v>233</v>
      </c>
      <c r="C130" s="9" t="s">
        <v>205</v>
      </c>
      <c r="D130" s="7">
        <v>129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</row>
    <row r="131" spans="1:24" ht="12.75">
      <c r="A131" s="6" t="s">
        <v>109</v>
      </c>
      <c r="B131" s="6" t="s">
        <v>233</v>
      </c>
      <c r="C131" s="9" t="s">
        <v>209</v>
      </c>
      <c r="D131" s="7">
        <v>130</v>
      </c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</row>
    <row r="132" spans="1:24" ht="12.75">
      <c r="A132" s="6" t="s">
        <v>109</v>
      </c>
      <c r="B132" s="6" t="s">
        <v>233</v>
      </c>
      <c r="C132" s="9" t="s">
        <v>206</v>
      </c>
      <c r="D132" s="7">
        <v>131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 spans="1:24" ht="12.75">
      <c r="A133" s="6" t="s">
        <v>191</v>
      </c>
      <c r="B133" s="6" t="s">
        <v>234</v>
      </c>
      <c r="C133" s="9" t="s">
        <v>235</v>
      </c>
      <c r="D133" s="7">
        <v>132</v>
      </c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 spans="1:24" ht="12.75">
      <c r="A134" s="6" t="s">
        <v>191</v>
      </c>
      <c r="B134" s="6" t="s">
        <v>236</v>
      </c>
      <c r="C134" s="9" t="s">
        <v>237</v>
      </c>
      <c r="D134" s="7">
        <v>133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1:24" ht="12.75">
      <c r="A135" s="6" t="s">
        <v>191</v>
      </c>
      <c r="B135" s="6" t="s">
        <v>236</v>
      </c>
      <c r="C135" s="9" t="s">
        <v>238</v>
      </c>
      <c r="D135" s="7">
        <v>134</v>
      </c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spans="1:24" ht="12.75">
      <c r="A136" s="6" t="s">
        <v>191</v>
      </c>
      <c r="B136" s="6" t="s">
        <v>236</v>
      </c>
      <c r="C136" s="9" t="s">
        <v>239</v>
      </c>
      <c r="D136" s="7">
        <v>135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spans="1:24" ht="12.75">
      <c r="A137" s="6" t="s">
        <v>191</v>
      </c>
      <c r="B137" s="6" t="s">
        <v>236</v>
      </c>
      <c r="C137" s="9" t="s">
        <v>240</v>
      </c>
      <c r="D137" s="7">
        <v>136</v>
      </c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spans="1:24" ht="12.75">
      <c r="A138" s="6" t="s">
        <v>120</v>
      </c>
      <c r="B138" s="6" t="s">
        <v>241</v>
      </c>
      <c r="C138" s="9">
        <v>28</v>
      </c>
      <c r="D138" s="7">
        <v>137</v>
      </c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spans="1:24" ht="12.75">
      <c r="A139" s="6" t="s">
        <v>120</v>
      </c>
      <c r="B139" s="6" t="s">
        <v>241</v>
      </c>
      <c r="C139" s="9">
        <v>135</v>
      </c>
      <c r="D139" s="7">
        <v>138</v>
      </c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spans="1:24" ht="12.75">
      <c r="A140" s="6" t="s">
        <v>120</v>
      </c>
      <c r="B140" s="6" t="s">
        <v>241</v>
      </c>
      <c r="C140" s="9">
        <v>95</v>
      </c>
      <c r="D140" s="7">
        <v>139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spans="1:24" ht="12.75">
      <c r="A141" s="6" t="s">
        <v>120</v>
      </c>
      <c r="B141" s="6" t="s">
        <v>241</v>
      </c>
      <c r="C141" s="9">
        <v>45</v>
      </c>
      <c r="D141" s="7">
        <v>140</v>
      </c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spans="1:24" ht="12.75">
      <c r="A142" s="6" t="s">
        <v>120</v>
      </c>
      <c r="B142" s="6" t="s">
        <v>241</v>
      </c>
      <c r="C142" s="9">
        <v>139</v>
      </c>
      <c r="D142" s="7">
        <v>141</v>
      </c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spans="1:24" ht="12.75">
      <c r="A143" s="6" t="s">
        <v>120</v>
      </c>
      <c r="B143" s="6" t="s">
        <v>241</v>
      </c>
      <c r="C143" s="9">
        <v>120</v>
      </c>
      <c r="D143" s="7">
        <v>142</v>
      </c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spans="1:24" ht="12.75">
      <c r="A144" s="6" t="s">
        <v>120</v>
      </c>
      <c r="B144" s="6" t="s">
        <v>241</v>
      </c>
      <c r="C144" s="14">
        <v>1000</v>
      </c>
      <c r="D144" s="7">
        <v>143</v>
      </c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</row>
    <row r="145" spans="1:24" ht="12.75">
      <c r="A145" s="6" t="s">
        <v>120</v>
      </c>
      <c r="B145" s="6" t="s">
        <v>241</v>
      </c>
      <c r="C145" s="14">
        <v>3000</v>
      </c>
      <c r="D145" s="7">
        <v>144</v>
      </c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1:24" ht="12.75">
      <c r="A146" s="6" t="s">
        <v>120</v>
      </c>
      <c r="B146" s="6" t="s">
        <v>241</v>
      </c>
      <c r="C146" s="14">
        <v>17000</v>
      </c>
      <c r="D146" s="7">
        <v>145</v>
      </c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</row>
    <row r="147" spans="1:24" ht="12.75">
      <c r="A147" s="6" t="s">
        <v>120</v>
      </c>
      <c r="B147" s="6" t="s">
        <v>241</v>
      </c>
      <c r="C147" s="14">
        <v>5200</v>
      </c>
      <c r="D147" s="7">
        <v>146</v>
      </c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</row>
    <row r="148" spans="1:24" ht="12.75">
      <c r="A148" s="6" t="s">
        <v>120</v>
      </c>
      <c r="B148" s="6" t="s">
        <v>242</v>
      </c>
      <c r="C148" s="9">
        <v>600.05</v>
      </c>
      <c r="D148" s="7">
        <v>147</v>
      </c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</row>
    <row r="149" spans="1:24" ht="12.75">
      <c r="A149" s="6" t="s">
        <v>120</v>
      </c>
      <c r="B149" s="6" t="s">
        <v>242</v>
      </c>
      <c r="C149" s="9">
        <v>80</v>
      </c>
      <c r="D149" s="7">
        <v>148</v>
      </c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spans="1:24" ht="12.75">
      <c r="A150" s="6" t="s">
        <v>120</v>
      </c>
      <c r="B150" s="6" t="s">
        <v>242</v>
      </c>
      <c r="C150" s="9">
        <v>807.58</v>
      </c>
      <c r="D150" s="7">
        <v>149</v>
      </c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</row>
    <row r="151" spans="1:24" ht="12.75">
      <c r="A151" s="6" t="s">
        <v>120</v>
      </c>
      <c r="B151" s="6" t="s">
        <v>242</v>
      </c>
      <c r="C151" s="9">
        <v>111.23</v>
      </c>
      <c r="D151" s="7">
        <v>150</v>
      </c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 spans="1:24" ht="12.75">
      <c r="A152" s="6" t="s">
        <v>120</v>
      </c>
      <c r="B152" s="6" t="s">
        <v>243</v>
      </c>
      <c r="C152" s="16">
        <v>2524.48</v>
      </c>
      <c r="D152" s="7">
        <v>151</v>
      </c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</row>
    <row r="153" spans="1:24" ht="12.75">
      <c r="A153" s="6" t="s">
        <v>120</v>
      </c>
      <c r="B153" s="6" t="s">
        <v>243</v>
      </c>
      <c r="C153" s="9">
        <v>102.971</v>
      </c>
      <c r="D153" s="7">
        <v>152</v>
      </c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 spans="1:24" ht="12.75">
      <c r="A154" s="6"/>
      <c r="B154" s="6"/>
      <c r="C154" s="9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ht="12.75">
      <c r="A155" s="6"/>
      <c r="B155" s="6"/>
      <c r="C155" s="12" t="s">
        <v>166</v>
      </c>
      <c r="D155" s="6"/>
      <c r="E155" s="11">
        <f aca="true" t="shared" si="0" ref="E155:U155">(COUNTIF(E2:E153,"&lt; 4")-COUNTIF(E2:E153,"=0"))/152</f>
        <v>0</v>
      </c>
      <c r="F155" s="11">
        <f t="shared" si="0"/>
        <v>0</v>
      </c>
      <c r="G155" s="11">
        <f t="shared" si="0"/>
        <v>0</v>
      </c>
      <c r="H155" s="11">
        <f t="shared" si="0"/>
        <v>0</v>
      </c>
      <c r="I155" s="11">
        <f t="shared" si="0"/>
        <v>0</v>
      </c>
      <c r="J155" s="11">
        <f t="shared" si="0"/>
        <v>0</v>
      </c>
      <c r="K155" s="11">
        <f t="shared" si="0"/>
        <v>0</v>
      </c>
      <c r="L155" s="11">
        <f t="shared" si="0"/>
        <v>0</v>
      </c>
      <c r="M155" s="11">
        <f t="shared" si="0"/>
        <v>0</v>
      </c>
      <c r="N155" s="11">
        <f t="shared" si="0"/>
        <v>0</v>
      </c>
      <c r="O155" s="11">
        <f t="shared" si="0"/>
        <v>0</v>
      </c>
      <c r="P155" s="11">
        <f t="shared" si="0"/>
        <v>0</v>
      </c>
      <c r="Q155" s="11">
        <f t="shared" si="0"/>
        <v>0</v>
      </c>
      <c r="R155" s="11">
        <f t="shared" si="0"/>
        <v>0</v>
      </c>
      <c r="S155" s="11">
        <f t="shared" si="0"/>
        <v>0</v>
      </c>
      <c r="T155" s="11">
        <f t="shared" si="0"/>
        <v>0</v>
      </c>
      <c r="U155" s="11">
        <f t="shared" si="0"/>
        <v>0</v>
      </c>
      <c r="V155" s="11"/>
      <c r="W155" s="11"/>
      <c r="X155" s="11"/>
    </row>
    <row r="156" spans="1:24" ht="12.75">
      <c r="A156" s="6"/>
      <c r="B156" s="6"/>
      <c r="C156" s="12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ht="12.75">
      <c r="A157" s="6"/>
      <c r="B157" s="6"/>
      <c r="C157" s="12" t="s">
        <v>120</v>
      </c>
      <c r="D157" s="6"/>
      <c r="E157" s="11">
        <f aca="true" t="shared" si="1" ref="E157:L157">((COUNTIF(E20:E25,"&lt;4")-COUNTIF(E20:E25,"=0"))+(COUNTIF(E40:E57,"&lt;4")-COUNTIF(E40:E57,"=0"))+(COUNTIF(E101:E106,"&lt;4")-COUNTIF(E101:E106,"=0"))+(COUNTIF(E113:E116,"&lt;4")-COUNTIF(E113:E116,"=0"))+(COUNTIF(E138:E153,"&lt;4")-COUNTIF(E138:E153,"=0")))/50</f>
        <v>0</v>
      </c>
      <c r="F157" s="11">
        <f t="shared" si="1"/>
        <v>0</v>
      </c>
      <c r="G157" s="11">
        <f t="shared" si="1"/>
        <v>0</v>
      </c>
      <c r="H157" s="11">
        <f>((COUNTIF(H20:H25,"&lt;4")-COUNTIF(H20:H25,"=0"))+(COUNTIF(H40:H57,"&lt;4")-COUNTIF(H40:H57,"=0"))+(COUNTIF(H101:H106,"&lt;4")-COUNTIF(H101:H106,"=0"))+(COUNTIF(H113:H116,"&lt;4")-COUNTIF(H113:H116,"=0"))+(COUNTIF(H138:H153,"&lt;4")-COUNTIF(H138:H153,"=0")))/50</f>
        <v>0</v>
      </c>
      <c r="I157" s="11">
        <f t="shared" si="1"/>
        <v>0</v>
      </c>
      <c r="J157" s="11">
        <f t="shared" si="1"/>
        <v>0</v>
      </c>
      <c r="K157" s="11">
        <f t="shared" si="1"/>
        <v>0</v>
      </c>
      <c r="L157" s="11">
        <f t="shared" si="1"/>
        <v>0</v>
      </c>
      <c r="M157" s="11">
        <f aca="true" t="shared" si="2" ref="M157:U157">(COUNTIF(M20:M25,"&lt;4")+COUNTIF(M40:M57,"&lt;4")+COUNTIF(M101:M106,"&lt;4")+COUNTIF(M113:M116,"&lt;4")+COUNTIF(M138:M153,"&lt;4"))/50</f>
        <v>0</v>
      </c>
      <c r="N157" s="11">
        <f t="shared" si="2"/>
        <v>0</v>
      </c>
      <c r="O157" s="11">
        <f t="shared" si="2"/>
        <v>0</v>
      </c>
      <c r="P157" s="11">
        <f t="shared" si="2"/>
        <v>0</v>
      </c>
      <c r="Q157" s="11">
        <f t="shared" si="2"/>
        <v>0</v>
      </c>
      <c r="R157" s="11">
        <f t="shared" si="2"/>
        <v>0</v>
      </c>
      <c r="S157" s="11">
        <f t="shared" si="2"/>
        <v>0</v>
      </c>
      <c r="T157" s="11">
        <f t="shared" si="2"/>
        <v>0</v>
      </c>
      <c r="U157" s="11">
        <f t="shared" si="2"/>
        <v>0</v>
      </c>
      <c r="V157" s="11"/>
      <c r="W157" s="11"/>
      <c r="X157" s="11"/>
    </row>
    <row r="158" spans="1:24" ht="12.75">
      <c r="A158" s="6"/>
      <c r="B158" s="6"/>
      <c r="C158" s="12" t="s">
        <v>115</v>
      </c>
      <c r="D158" s="6"/>
      <c r="E158" s="11">
        <f>(COUNTIF(E6:E19,"&lt;4")+COUNTIF(E61:E69,"&lt;4")+COUNTIF(E86:E95,"&lt;4")+COUNTIF(E117:E122,"&lt;4")+COUNTIF(E129,"&lt;4")+COUNTIF(E133:E137,"&lt;4"))/45</f>
        <v>0</v>
      </c>
      <c r="F158" s="11">
        <f>(COUNTIF(F6:F19,"&lt;4")+COUNTIF(F61:F69,"&lt;4")+COUNTIF(F86:F95,"&lt;4")+COUNTIF(F117:F122,"&lt;4")+COUNTIF(F129,"&lt;4")+COUNTIF(F133:F137,"&lt;4"))/45</f>
        <v>0</v>
      </c>
      <c r="G158" s="11">
        <f>(COUNTIF(G6:G19,"&lt;4")+COUNTIF(G61:G69,"&lt;4")+COUNTIF(G86:G95,"&lt;4")+COUNTIF(G117:G122,"&lt;4")+COUNTIF(G129,"&lt;4")+COUNTIF(G133:G137,"&lt;4"))/45</f>
        <v>0</v>
      </c>
      <c r="H158" s="11">
        <f>((COUNTIF(H6:H19,"&lt;4")-COUNTIF(H6:H19,"=0")+COUNTIF(H61:H69,"&lt;4")-COUNTIF(H61:H69,"=0")+COUNTIF(H86:H95,"&lt;4")-COUNTIF(H86:H95,"=0")+COUNTIF(H117:H122,"&lt;4")-COUNTIF(H117:H122,"=0")+COUNTIF(H129,"&lt;4")-COUNTIF(H129,"=0")+COUNTIF(H133:H137,"&lt;4")-COUNTIF(H133:H137,"=0"))/45)</f>
        <v>0</v>
      </c>
      <c r="I158" s="11">
        <f>((COUNTIF(I6:I19,"&lt;4")-COUNTIF(I6:I19,"=0")+COUNTIF(I61:I69,"&lt;4")-COUNTIF(I61:I69,"=0")+COUNTIF(I86:I95,"&lt;4")-COUNTIF(I86:I95,"=0")+COUNTIF(I117:I122,"&lt;4")-COUNTIF(I117:I122,"=0")+COUNTIF(I129,"&lt;4")-COUNTIF(I129,"=0")+COUNTIF(I133:I137,"&lt;4")-COUNTIF(I133:I137,"=0"))/45)</f>
        <v>0</v>
      </c>
      <c r="J158" s="11">
        <f>((COUNTIF(J6:J19,"&lt;4")-COUNTIF(J6:J19,"=0")+COUNTIF(J61:J69,"&lt;4")-COUNTIF(J61:J69,"=0")+COUNTIF(J86:J95,"&lt;4")-COUNTIF(J86:J95,"=0")+COUNTIF(J117:J122,"&lt;4")-COUNTIF(J117:J122,"=0")+COUNTIF(J129,"&lt;4")-COUNTIF(J129,"=0")+COUNTIF(J133:J137,"&lt;4")-COUNTIF(J133:J137,"=0"))/45)</f>
        <v>0</v>
      </c>
      <c r="K158" s="11">
        <f>((COUNTIF(K6:K19,"&lt;4")-COUNTIF(K6:K19,"=0")+COUNTIF(K61:K69,"&lt;4")-COUNTIF(K61:K69,"=0")+COUNTIF(K86:K95,"&lt;4")-COUNTIF(K86:K95,"=0")+COUNTIF(K117:K122,"&lt;4")-COUNTIF(K117:K122,"=0")+COUNTIF(K129,"&lt;4")-COUNTIF(K129,"=0")+COUNTIF(K133:K137,"&lt;4")-COUNTIF(K133:K137,"=0"))/45)</f>
        <v>0</v>
      </c>
      <c r="L158" s="11">
        <f aca="true" t="shared" si="3" ref="L158:U158">((COUNTIF(L6:L19,"&lt;4")-COUNTIF(L6:L19,"=0")+COUNTIF(L61:L69,"&lt;4")-COUNTIF(L61:L69,"=0")+COUNTIF(L86:L95,"&lt;4")-COUNTIF(L86:L95,"=0")+COUNTIF(L117:L122,"&lt;4")-COUNTIF(L117:L122,"=0")+COUNTIF(L129,"&lt;4")-COUNTIF(L129,"=0")+COUNTIF(L133:L137,"&lt;4")-COUNTIF(L133:L137,"=0"))/45)</f>
        <v>0</v>
      </c>
      <c r="M158" s="11">
        <f t="shared" si="3"/>
        <v>0</v>
      </c>
      <c r="N158" s="11">
        <f t="shared" si="3"/>
        <v>0</v>
      </c>
      <c r="O158" s="11">
        <f t="shared" si="3"/>
        <v>0</v>
      </c>
      <c r="P158" s="11">
        <f t="shared" si="3"/>
        <v>0</v>
      </c>
      <c r="Q158" s="11">
        <f t="shared" si="3"/>
        <v>0</v>
      </c>
      <c r="R158" s="11">
        <f t="shared" si="3"/>
        <v>0</v>
      </c>
      <c r="S158" s="11">
        <f t="shared" si="3"/>
        <v>0</v>
      </c>
      <c r="T158" s="11">
        <f t="shared" si="3"/>
        <v>0</v>
      </c>
      <c r="U158" s="11">
        <f t="shared" si="3"/>
        <v>0</v>
      </c>
      <c r="V158" s="11"/>
      <c r="W158" s="11"/>
      <c r="X158" s="11"/>
    </row>
    <row r="159" spans="1:24" ht="12.75">
      <c r="A159" s="6"/>
      <c r="B159" s="6"/>
      <c r="C159" s="12" t="s">
        <v>191</v>
      </c>
      <c r="D159" s="6"/>
      <c r="E159" s="11">
        <f>(COUNTIF(E26,"&lt;4")+COUNTIF(E80:E81,"&lt;4")+COUNTIF(E109:E110,"&lt;4"))/5</f>
        <v>0</v>
      </c>
      <c r="F159" s="11">
        <f>(COUNTIF(F26,"&lt;4")+COUNTIF(F80:F81,"&lt;4")+COUNTIF(F109:F110,"&lt;4"))/5</f>
        <v>0</v>
      </c>
      <c r="G159" s="11">
        <f>((COUNTIF(G26,"&lt;4")-COUNTIF(G26,"=0")+COUNTIF(G80:G81,"&lt;4")-COUNTIF(G80:G81,"=0")+COUNTIF(G109:G110,"&lt;4")-COUNTIF(G109:G110,"=0"))/5)</f>
        <v>0</v>
      </c>
      <c r="H159" s="11">
        <f aca="true" t="shared" si="4" ref="H159:U159">((COUNTIF(H26,"&lt;4")-COUNTIF(H26,"=0")+COUNTIF(H80:H81,"&lt;4")-COUNTIF(H80:H81,"=0")+COUNTIF(H109:H110,"&lt;4")-COUNTIF(H109:H110,"=0"))/5)</f>
        <v>0</v>
      </c>
      <c r="I159" s="11">
        <f t="shared" si="4"/>
        <v>0</v>
      </c>
      <c r="J159" s="11">
        <f t="shared" si="4"/>
        <v>0</v>
      </c>
      <c r="K159" s="11">
        <f t="shared" si="4"/>
        <v>0</v>
      </c>
      <c r="L159" s="11">
        <f t="shared" si="4"/>
        <v>0</v>
      </c>
      <c r="M159" s="11">
        <f t="shared" si="4"/>
        <v>0</v>
      </c>
      <c r="N159" s="11">
        <f t="shared" si="4"/>
        <v>0</v>
      </c>
      <c r="O159" s="11">
        <f t="shared" si="4"/>
        <v>0</v>
      </c>
      <c r="P159" s="11">
        <f t="shared" si="4"/>
        <v>0</v>
      </c>
      <c r="Q159" s="11">
        <f t="shared" si="4"/>
        <v>0</v>
      </c>
      <c r="R159" s="11">
        <f t="shared" si="4"/>
        <v>0</v>
      </c>
      <c r="S159" s="11">
        <f t="shared" si="4"/>
        <v>0</v>
      </c>
      <c r="T159" s="11">
        <f t="shared" si="4"/>
        <v>0</v>
      </c>
      <c r="U159" s="11">
        <f t="shared" si="4"/>
        <v>0</v>
      </c>
      <c r="V159" s="11"/>
      <c r="W159" s="11"/>
      <c r="X159" s="11"/>
    </row>
    <row r="160" spans="1:24" ht="12.75">
      <c r="A160" s="6"/>
      <c r="B160" s="6"/>
      <c r="C160" s="12" t="s">
        <v>133</v>
      </c>
      <c r="D160" s="6"/>
      <c r="E160" s="11">
        <f aca="true" t="shared" si="5" ref="E160:K160">((COUNTIF(E28:E39,"&lt;4")-COUNTIF(E28:E39,"=0")+COUNTIF(E70:E79,"&lt;4")-COUNTIF(E70:E79,"=0"))/22)</f>
        <v>0</v>
      </c>
      <c r="F160" s="11">
        <f t="shared" si="5"/>
        <v>0</v>
      </c>
      <c r="G160" s="11">
        <f t="shared" si="5"/>
        <v>0</v>
      </c>
      <c r="H160" s="11">
        <f t="shared" si="5"/>
        <v>0</v>
      </c>
      <c r="I160" s="11">
        <f t="shared" si="5"/>
        <v>0</v>
      </c>
      <c r="J160" s="11">
        <f t="shared" si="5"/>
        <v>0</v>
      </c>
      <c r="K160" s="11">
        <f t="shared" si="5"/>
        <v>0</v>
      </c>
      <c r="L160" s="11">
        <f>((COUNTIF(L28:L39,"&lt;4")-COUNTIF(L28:L39,"=0")+COUNTIF(L70:L79,"&lt;4")-COUNTIF(L70:L79,"=0"))/22)</f>
        <v>0</v>
      </c>
      <c r="M160" s="11">
        <f aca="true" t="shared" si="6" ref="M160:U160">((COUNTIF(M28:M39,"&lt;4")-COUNTIF(M28:M39,"=0")+COUNTIF(M70:M79,"&lt;4")-COUNTIF(M70:M79,"=0"))/22)</f>
        <v>0</v>
      </c>
      <c r="N160" s="11">
        <f t="shared" si="6"/>
        <v>0</v>
      </c>
      <c r="O160" s="11">
        <f t="shared" si="6"/>
        <v>0</v>
      </c>
      <c r="P160" s="11">
        <f t="shared" si="6"/>
        <v>0</v>
      </c>
      <c r="Q160" s="11">
        <f t="shared" si="6"/>
        <v>0</v>
      </c>
      <c r="R160" s="11">
        <f t="shared" si="6"/>
        <v>0</v>
      </c>
      <c r="S160" s="11">
        <f t="shared" si="6"/>
        <v>0</v>
      </c>
      <c r="T160" s="11">
        <f t="shared" si="6"/>
        <v>0</v>
      </c>
      <c r="U160" s="11">
        <f t="shared" si="6"/>
        <v>0</v>
      </c>
      <c r="V160" s="11"/>
      <c r="W160" s="11"/>
      <c r="X160" s="11"/>
    </row>
    <row r="161" spans="1:24" ht="12.75">
      <c r="A161" s="6"/>
      <c r="B161" s="6"/>
      <c r="C161" s="12" t="s">
        <v>109</v>
      </c>
      <c r="D161" s="6"/>
      <c r="E161" s="11">
        <f>((COUNTIF(E2:E5,"&lt;4")-COUNTIF(E2:E5,"=0")+COUNTIF(E27,"&lt;4")-COUNTIF(E27,"=0")+COUNTIF(E58:E60,"&lt;4")-COUNTIF(E58:E60,"=0")+COUNTIF(E82:E85,"&lt;4")-COUNTIF(E82:E85,"=0")+COUNTIF(E96:E100,"&lt;4")-COUNTIF(E96:E100,"=0")+COUNTIF(E107:E108,"&lt;4")-COUNTIF(E107:E108,"=0")+COUNTIF(E111:E112,"&lt;4")-COUNTIF(E111:E112,"=0")+COUNTIF(E123:E128,"&lt;4")-COUNTIF(E123:E128,"=0")+COUNTIF(E130:E132,"&lt;4")-COUNTIF(E130:E132,"=0"))/30)</f>
        <v>0</v>
      </c>
      <c r="F161" s="11">
        <f>((COUNTIF(F2:F5,"&lt;4")-COUNTIF(F2:F5,"=0")+COUNTIF(F27,"&lt;4")-COUNTIF(F27,"=0")+COUNTIF(F58:F60,"&lt;4")-COUNTIF(F58:F60,"=0")+COUNTIF(F82:F85,"&lt;4")-COUNTIF(F82:F85,"=0")+COUNTIF(F96:F100,"&lt;4")-COUNTIF(F96:F100,"=0")+COUNTIF(F107:F108,"&lt;4")-COUNTIF(F107:F108,"=0")+COUNTIF(F111:F112,"&lt;4")-COUNTIF(F111:F112,"=0")+COUNTIF(F123:F128,"&lt;4")-COUNTIF(F123:F128,"=0")+COUNTIF(F130:F132,"&lt;4")-COUNTIF(F130:F132,"=0"))/30)</f>
        <v>0</v>
      </c>
      <c r="G161" s="11">
        <f aca="true" t="shared" si="7" ref="G161:U161">((COUNTIF(G2:G5,"&lt;4")-COUNTIF(G2:G5,"=0")+COUNTIF(G27,"&lt;4")-COUNTIF(G27,"=0")+COUNTIF(G58:G60,"&lt;4")-COUNTIF(G58:G60,"=0")+COUNTIF(G82:G85,"&lt;4")-COUNTIF(G82:G85,"=0")+COUNTIF(G96:G100,"&lt;4")-COUNTIF(G96:G100,"=0")+COUNTIF(G107:G108,"&lt;4")-COUNTIF(G107:G108,"=0")+COUNTIF(G111:G112,"&lt;4")-COUNTIF(G111:G112,"=0")+COUNTIF(G123:G128,"&lt;4")-COUNTIF(G123:G128,"=0")+COUNTIF(G130:G132,"&lt;4")-COUNTIF(G130:G132,"=0"))/30)</f>
        <v>0</v>
      </c>
      <c r="H161" s="11">
        <f t="shared" si="7"/>
        <v>0</v>
      </c>
      <c r="I161" s="11">
        <f t="shared" si="7"/>
        <v>0</v>
      </c>
      <c r="J161" s="11">
        <f t="shared" si="7"/>
        <v>0</v>
      </c>
      <c r="K161" s="11">
        <f t="shared" si="7"/>
        <v>0</v>
      </c>
      <c r="L161" s="11">
        <f t="shared" si="7"/>
        <v>0</v>
      </c>
      <c r="M161" s="11">
        <f t="shared" si="7"/>
        <v>0</v>
      </c>
      <c r="N161" s="11">
        <f t="shared" si="7"/>
        <v>0</v>
      </c>
      <c r="O161" s="11">
        <f t="shared" si="7"/>
        <v>0</v>
      </c>
      <c r="P161" s="11">
        <f t="shared" si="7"/>
        <v>0</v>
      </c>
      <c r="Q161" s="11">
        <f t="shared" si="7"/>
        <v>0</v>
      </c>
      <c r="R161" s="11">
        <f t="shared" si="7"/>
        <v>0</v>
      </c>
      <c r="S161" s="11">
        <f t="shared" si="7"/>
        <v>0</v>
      </c>
      <c r="T161" s="11">
        <f t="shared" si="7"/>
        <v>0</v>
      </c>
      <c r="U161" s="11">
        <f t="shared" si="7"/>
        <v>0</v>
      </c>
      <c r="V161" s="11"/>
      <c r="W161" s="11"/>
      <c r="X161" s="11"/>
    </row>
  </sheetData>
  <sheetProtection/>
  <conditionalFormatting sqref="E2:X153">
    <cfRule type="cellIs" priority="3" dxfId="0" operator="greaterThanOrEqual" stopIfTrue="1">
      <formula>4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IA76</dc:creator>
  <cp:keywords/>
  <dc:description/>
  <cp:lastModifiedBy>liberta</cp:lastModifiedBy>
  <dcterms:created xsi:type="dcterms:W3CDTF">2014-09-16T13:13:17Z</dcterms:created>
  <dcterms:modified xsi:type="dcterms:W3CDTF">2019-09-19T07:58:05Z</dcterms:modified>
  <cp:category/>
  <cp:version/>
  <cp:contentType/>
  <cp:contentStatus/>
</cp:coreProperties>
</file>